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65" yWindow="150" windowWidth="15480" windowHeight="1066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Tariffs'!$A$1:$V$76</definedName>
    <definedName name="_xlnm.Print_Titles" localSheetId="0">'Comparative Tariffs'!$A:$E,'Comparative Tariffs'!$1:$7</definedName>
    <definedName name="VAT">[1]Parameters!$C$20</definedName>
  </definedNames>
  <calcPr calcId="144525"/>
</workbook>
</file>

<file path=xl/calcChain.xml><?xml version="1.0" encoding="utf-8"?>
<calcChain xmlns="http://schemas.openxmlformats.org/spreadsheetml/2006/main">
  <c r="L30" i="1" l="1"/>
  <c r="L31" i="1"/>
  <c r="L32" i="1"/>
  <c r="L33" i="1"/>
  <c r="L34" i="1"/>
  <c r="L35" i="1"/>
  <c r="L36" i="1"/>
  <c r="L37" i="1"/>
  <c r="L38" i="1"/>
  <c r="L39" i="1"/>
  <c r="L40" i="1"/>
  <c r="L41" i="1"/>
  <c r="L42" i="1"/>
  <c r="L43" i="1"/>
  <c r="L44" i="1"/>
  <c r="L45" i="1"/>
  <c r="L46" i="1"/>
  <c r="L47" i="1"/>
  <c r="L48" i="1"/>
  <c r="L49" i="1"/>
  <c r="L50" i="1"/>
  <c r="L29" i="1"/>
  <c r="M25" i="1"/>
  <c r="M24" i="1"/>
  <c r="M23" i="1"/>
  <c r="M22" i="1"/>
  <c r="M21" i="1"/>
  <c r="M20" i="1"/>
  <c r="M19" i="1"/>
  <c r="M18" i="1"/>
  <c r="M17" i="1"/>
  <c r="M16" i="1"/>
  <c r="M15" i="1"/>
  <c r="M14" i="1"/>
  <c r="M13" i="1"/>
  <c r="M12" i="1"/>
  <c r="M11" i="1"/>
  <c r="K12" i="1"/>
  <c r="K13" i="1"/>
  <c r="K14" i="1"/>
  <c r="K15" i="1"/>
  <c r="K16" i="1"/>
  <c r="K17" i="1"/>
  <c r="K18" i="1"/>
  <c r="K19" i="1"/>
  <c r="K20" i="1"/>
  <c r="K21" i="1"/>
  <c r="K22" i="1"/>
  <c r="K23" i="1"/>
  <c r="K24" i="1"/>
  <c r="K25" i="1"/>
  <c r="K11" i="1"/>
  <c r="O24" i="1" l="1"/>
  <c r="O23" i="1"/>
  <c r="O22" i="1"/>
  <c r="O21" i="1"/>
  <c r="O20" i="1"/>
  <c r="O19" i="1"/>
  <c r="D29" i="1" l="1"/>
  <c r="N30" i="1" l="1"/>
  <c r="N31" i="1"/>
  <c r="N32" i="1"/>
  <c r="N33" i="1"/>
  <c r="N34" i="1"/>
  <c r="N35" i="1"/>
  <c r="N36" i="1"/>
  <c r="N37" i="1"/>
  <c r="N38" i="1"/>
  <c r="N39" i="1"/>
  <c r="N40" i="1"/>
  <c r="N41" i="1"/>
  <c r="N42" i="1"/>
  <c r="N43" i="1"/>
  <c r="N44" i="1"/>
  <c r="N45" i="1"/>
  <c r="N46" i="1"/>
  <c r="N47" i="1"/>
  <c r="N48" i="1"/>
  <c r="N49" i="1"/>
  <c r="N50" i="1"/>
  <c r="N29" i="1"/>
  <c r="H11" i="1"/>
  <c r="H12" i="1"/>
  <c r="H13" i="1"/>
  <c r="H14" i="1"/>
  <c r="H15" i="1"/>
  <c r="H16" i="1"/>
  <c r="H17" i="1"/>
  <c r="H18" i="1"/>
  <c r="H19" i="1"/>
  <c r="H20" i="1"/>
  <c r="H21" i="1"/>
  <c r="H22" i="1"/>
  <c r="H23" i="1"/>
  <c r="H24" i="1"/>
  <c r="H25" i="1"/>
  <c r="N11" i="1"/>
  <c r="N12" i="1"/>
  <c r="N13" i="1"/>
  <c r="N14" i="1"/>
  <c r="N15" i="1"/>
  <c r="N16" i="1"/>
  <c r="N17" i="1"/>
  <c r="N18" i="1"/>
  <c r="N19" i="1"/>
  <c r="N20" i="1"/>
  <c r="N21" i="1"/>
  <c r="N22" i="1"/>
  <c r="N23" i="1"/>
  <c r="N24" i="1"/>
  <c r="N25" i="1"/>
  <c r="V19" i="1" l="1"/>
  <c r="U19" i="1"/>
  <c r="U18" i="1"/>
  <c r="V18" i="1"/>
  <c r="U17" i="1"/>
  <c r="V17" i="1"/>
  <c r="U16" i="1"/>
  <c r="V16" i="1"/>
  <c r="V23" i="1"/>
  <c r="U23" i="1"/>
  <c r="U20" i="1"/>
  <c r="V20" i="1"/>
  <c r="V22" i="1"/>
  <c r="U22" i="1"/>
  <c r="U25" i="1"/>
  <c r="V25" i="1"/>
  <c r="U24" i="1"/>
  <c r="V24" i="1"/>
  <c r="V21" i="1"/>
  <c r="U21" i="1"/>
  <c r="U30" i="1"/>
  <c r="V30" i="1"/>
  <c r="U31" i="1"/>
  <c r="V31"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V29" i="1"/>
  <c r="U29" i="1"/>
  <c r="U12" i="1"/>
  <c r="V12" i="1"/>
  <c r="U13" i="1"/>
  <c r="V13" i="1"/>
  <c r="U14" i="1"/>
  <c r="V14" i="1"/>
  <c r="U15" i="1"/>
  <c r="V15" i="1"/>
  <c r="V11" i="1"/>
  <c r="U11" i="1"/>
  <c r="F30" i="1"/>
  <c r="P30" i="1"/>
  <c r="Q30" i="1"/>
  <c r="R30" i="1"/>
  <c r="S30" i="1"/>
  <c r="T30" i="1"/>
  <c r="F31" i="1"/>
  <c r="P31" i="1"/>
  <c r="Q31" i="1"/>
  <c r="R31" i="1"/>
  <c r="S31" i="1"/>
  <c r="T31" i="1"/>
  <c r="F32" i="1"/>
  <c r="P32" i="1"/>
  <c r="Q32" i="1"/>
  <c r="R32" i="1"/>
  <c r="S32" i="1"/>
  <c r="T32" i="1"/>
  <c r="F33" i="1"/>
  <c r="P33" i="1"/>
  <c r="Q33" i="1"/>
  <c r="R33" i="1"/>
  <c r="S33" i="1"/>
  <c r="T33" i="1"/>
  <c r="F34" i="1"/>
  <c r="P34" i="1"/>
  <c r="Q34" i="1"/>
  <c r="R34" i="1"/>
  <c r="S34" i="1"/>
  <c r="T34" i="1"/>
  <c r="F35" i="1"/>
  <c r="P35" i="1"/>
  <c r="Q35" i="1"/>
  <c r="R35" i="1"/>
  <c r="S35" i="1"/>
  <c r="T35" i="1"/>
  <c r="F36" i="1"/>
  <c r="P36" i="1"/>
  <c r="Q36" i="1"/>
  <c r="R36" i="1"/>
  <c r="S36" i="1"/>
  <c r="T36" i="1"/>
  <c r="F37" i="1"/>
  <c r="P37" i="1"/>
  <c r="Q37" i="1"/>
  <c r="R37" i="1"/>
  <c r="S37" i="1"/>
  <c r="T37" i="1"/>
  <c r="F38" i="1"/>
  <c r="P38" i="1"/>
  <c r="Q38" i="1"/>
  <c r="R38" i="1"/>
  <c r="S38" i="1"/>
  <c r="T38" i="1"/>
  <c r="F39" i="1"/>
  <c r="P39" i="1"/>
  <c r="Q39" i="1"/>
  <c r="R39" i="1"/>
  <c r="S39" i="1"/>
  <c r="T39" i="1"/>
  <c r="F40" i="1"/>
  <c r="P40" i="1"/>
  <c r="Q40" i="1"/>
  <c r="R40" i="1"/>
  <c r="S40" i="1"/>
  <c r="T40" i="1"/>
  <c r="F41" i="1"/>
  <c r="P41" i="1"/>
  <c r="Q41" i="1"/>
  <c r="R41" i="1"/>
  <c r="S41" i="1"/>
  <c r="T41" i="1"/>
  <c r="F42" i="1"/>
  <c r="P42" i="1"/>
  <c r="Q42" i="1"/>
  <c r="R42" i="1"/>
  <c r="S42" i="1"/>
  <c r="T42" i="1"/>
  <c r="F43" i="1"/>
  <c r="P43" i="1"/>
  <c r="Q43" i="1"/>
  <c r="R43" i="1"/>
  <c r="S43" i="1"/>
  <c r="T43" i="1"/>
  <c r="F44" i="1"/>
  <c r="P44" i="1"/>
  <c r="Q44" i="1"/>
  <c r="R44" i="1"/>
  <c r="S44" i="1"/>
  <c r="T44" i="1"/>
  <c r="F45" i="1"/>
  <c r="P45" i="1"/>
  <c r="Q45" i="1"/>
  <c r="R45" i="1"/>
  <c r="S45" i="1"/>
  <c r="T45" i="1"/>
  <c r="F46" i="1"/>
  <c r="P46" i="1"/>
  <c r="Q46" i="1"/>
  <c r="R46" i="1"/>
  <c r="S46" i="1"/>
  <c r="T46" i="1"/>
  <c r="F47" i="1"/>
  <c r="P47" i="1"/>
  <c r="Q47" i="1"/>
  <c r="R47" i="1"/>
  <c r="S47" i="1"/>
  <c r="T47" i="1"/>
  <c r="F48" i="1"/>
  <c r="P48" i="1"/>
  <c r="Q48" i="1"/>
  <c r="R48" i="1"/>
  <c r="S48" i="1"/>
  <c r="T48" i="1"/>
  <c r="F49" i="1"/>
  <c r="P49" i="1"/>
  <c r="Q49" i="1"/>
  <c r="R49" i="1"/>
  <c r="S49" i="1"/>
  <c r="T49" i="1"/>
  <c r="F50" i="1"/>
  <c r="P50" i="1"/>
  <c r="Q50" i="1"/>
  <c r="R50" i="1"/>
  <c r="S50" i="1"/>
  <c r="T50" i="1"/>
  <c r="F29" i="1"/>
  <c r="T29" i="1"/>
  <c r="S29" i="1"/>
  <c r="R29" i="1"/>
  <c r="Q29" i="1"/>
  <c r="P29" i="1"/>
  <c r="G12" i="1"/>
  <c r="P12" i="1" s="1"/>
  <c r="G13" i="1"/>
  <c r="P13" i="1" s="1"/>
  <c r="G14" i="1"/>
  <c r="R14" i="1" s="1"/>
  <c r="G15" i="1"/>
  <c r="S15" i="1" s="1"/>
  <c r="G16" i="1"/>
  <c r="Q16" i="1" s="1"/>
  <c r="G17" i="1"/>
  <c r="T17" i="1" s="1"/>
  <c r="G18" i="1"/>
  <c r="R18" i="1" s="1"/>
  <c r="G19" i="1"/>
  <c r="T19" i="1" s="1"/>
  <c r="G20" i="1"/>
  <c r="R20" i="1" s="1"/>
  <c r="G21" i="1"/>
  <c r="R21" i="1" s="1"/>
  <c r="G22" i="1"/>
  <c r="S22" i="1" s="1"/>
  <c r="G23" i="1"/>
  <c r="S23" i="1" s="1"/>
  <c r="G24" i="1"/>
  <c r="Q24" i="1" s="1"/>
  <c r="G25" i="1"/>
  <c r="R25" i="1" s="1"/>
  <c r="G11" i="1"/>
  <c r="R11" i="1" s="1"/>
  <c r="E47" i="1"/>
  <c r="D47" i="1" s="1"/>
  <c r="E48" i="1"/>
  <c r="D48" i="1" s="1"/>
  <c r="E49" i="1"/>
  <c r="D49" i="1" s="1"/>
  <c r="E50" i="1"/>
  <c r="D50" i="1" s="1"/>
  <c r="E46" i="1"/>
  <c r="D46" i="1" s="1"/>
  <c r="E34" i="1"/>
  <c r="D34" i="1" s="1"/>
  <c r="E33" i="1"/>
  <c r="D33" i="1" s="1"/>
  <c r="D44" i="1"/>
  <c r="D43" i="1"/>
  <c r="D42" i="1"/>
  <c r="D39" i="1"/>
  <c r="D36" i="1"/>
  <c r="D35" i="1"/>
  <c r="D31" i="1"/>
  <c r="D30" i="1"/>
  <c r="D25" i="1"/>
  <c r="D24" i="1"/>
  <c r="D17" i="1"/>
  <c r="D16" i="1"/>
  <c r="D14" i="1"/>
  <c r="D11" i="1"/>
  <c r="J30" i="1"/>
  <c r="J31" i="1"/>
  <c r="J32" i="1"/>
  <c r="D32" i="1"/>
  <c r="J33" i="1"/>
  <c r="J34" i="1"/>
  <c r="J35" i="1"/>
  <c r="J36" i="1"/>
  <c r="J37" i="1"/>
  <c r="D37" i="1"/>
  <c r="J38" i="1"/>
  <c r="D38" i="1"/>
  <c r="J39" i="1"/>
  <c r="J40" i="1"/>
  <c r="D40" i="1"/>
  <c r="J41" i="1"/>
  <c r="D41" i="1"/>
  <c r="J42" i="1"/>
  <c r="J43" i="1"/>
  <c r="J44" i="1"/>
  <c r="J45" i="1"/>
  <c r="D45" i="1"/>
  <c r="J46" i="1"/>
  <c r="J47" i="1"/>
  <c r="J48" i="1"/>
  <c r="J49" i="1"/>
  <c r="J50" i="1"/>
  <c r="J29" i="1"/>
  <c r="D23" i="1"/>
  <c r="D22" i="1"/>
  <c r="D21" i="1"/>
  <c r="D20" i="1"/>
  <c r="D19" i="1"/>
  <c r="D18" i="1"/>
  <c r="D15" i="1"/>
  <c r="D13" i="1"/>
  <c r="D12" i="1"/>
  <c r="P16" i="1" l="1"/>
  <c r="S16" i="1"/>
  <c r="S20" i="1"/>
  <c r="Q12" i="1"/>
  <c r="R22" i="1"/>
  <c r="Q22" i="1"/>
  <c r="T14" i="1"/>
  <c r="R15" i="1"/>
  <c r="T12" i="1"/>
  <c r="R23" i="1"/>
  <c r="R16" i="1"/>
  <c r="P21" i="1"/>
  <c r="P17" i="1"/>
  <c r="Q18" i="1"/>
  <c r="P14" i="1"/>
  <c r="Q14" i="1"/>
  <c r="Q23" i="1"/>
  <c r="T21" i="1"/>
  <c r="P20" i="1"/>
  <c r="P19" i="1"/>
  <c r="S19" i="1"/>
  <c r="R19" i="1"/>
  <c r="P18" i="1"/>
  <c r="T16" i="1"/>
  <c r="P15" i="1"/>
  <c r="T15" i="1"/>
  <c r="S14" i="1"/>
  <c r="R13" i="1"/>
  <c r="T13" i="1"/>
  <c r="R12" i="1"/>
  <c r="S12" i="1"/>
  <c r="S11" i="1"/>
  <c r="S17" i="1"/>
  <c r="Q15" i="1"/>
  <c r="P11" i="1"/>
  <c r="S21" i="1"/>
  <c r="S25" i="1"/>
  <c r="T11" i="1"/>
  <c r="Q25" i="1"/>
  <c r="Q17" i="1"/>
  <c r="Q11" i="1"/>
  <c r="T20" i="1"/>
  <c r="P25" i="1"/>
  <c r="S13" i="1"/>
  <c r="S24" i="1"/>
  <c r="R24" i="1"/>
  <c r="R17" i="1"/>
  <c r="T18" i="1"/>
  <c r="T25" i="1"/>
  <c r="S18" i="1"/>
  <c r="Q13" i="1"/>
</calcChain>
</file>

<file path=xl/sharedStrings.xml><?xml version="1.0" encoding="utf-8"?>
<sst xmlns="http://schemas.openxmlformats.org/spreadsheetml/2006/main" count="130" uniqueCount="106">
  <si>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</si>
  <si>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</si>
  <si>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</si>
  <si>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</si>
  <si>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</si>
  <si>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</si>
  <si>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</si>
  <si>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</si>
  <si>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</si>
  <si>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</si>
  <si>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</si>
  <si>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</si>
  <si>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</si>
  <si>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</si>
  <si>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</si>
  <si>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</si>
  <si>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</si>
  <si>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</si>
  <si>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</si>
  <si>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</si>
  <si>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</si>
  <si>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</si>
  <si>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</si>
  <si>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0173</t>
  </si>
  <si>
    <t>Hospital Consultation</t>
  </si>
  <si>
    <t>0174</t>
  </si>
  <si>
    <t>0175</t>
  </si>
  <si>
    <t>0190</t>
  </si>
  <si>
    <t>Consultation</t>
  </si>
  <si>
    <t>0191</t>
  </si>
  <si>
    <t>0192</t>
  </si>
  <si>
    <t>0199</t>
  </si>
  <si>
    <t>Chronic Medicine Forms</t>
  </si>
  <si>
    <t>1232*</t>
  </si>
  <si>
    <t>1235*</t>
  </si>
  <si>
    <t>3620*</t>
  </si>
  <si>
    <t>3621*</t>
  </si>
  <si>
    <t>3622*</t>
  </si>
  <si>
    <t>3625*</t>
  </si>
  <si>
    <t>5110*</t>
  </si>
  <si>
    <t>GEMS RCF</t>
  </si>
  <si>
    <t>Disclaimer:</t>
  </si>
  <si>
    <t>See the Notes below for All Tariffs</t>
  </si>
  <si>
    <t>Intensive care: Category 1: Cases requiring intensive monitoring (to include cases where physiological instability is anticipated, e.g. diabetic pre-coma, asthma, gastro-intestinal haemorrhage, etc.): Per day</t>
  </si>
  <si>
    <t>Intensive care: Category 2: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First day</t>
  </si>
  <si>
    <t>Intensive care: Category 2: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Subsequent days, per day</t>
  </si>
  <si>
    <t>Intensive care: Category 3: Cases with multiple organ failure or Category 2 patients which may require multidisciplinary intervention: Subsequent days (per involved practitioner)</t>
  </si>
  <si>
    <t>Left heart catheterisation with coronary angiography (with or without biopsy)</t>
  </si>
  <si>
    <t>Pacemaker: Permanent - dual chamber</t>
  </si>
  <si>
    <t>Accessory pathway ablation</t>
  </si>
  <si>
    <t>Percutaneous transluminal angioplasty: First cardiologist: Single lesion</t>
  </si>
  <si>
    <t>Insertion of intravascular stent: First cardiologist</t>
  </si>
  <si>
    <t>Catheterisation aorta or vena cava, any level, any route, with aortogram/cavogram</t>
  </si>
  <si>
    <t>Selective first order catheterisation, arterial or venous, with angiogram/venogram</t>
  </si>
  <si>
    <t>Electrocardiogram: Without effort</t>
  </si>
  <si>
    <t xml:space="preserve">Multi-stage treadmill test </t>
  </si>
  <si>
    <t>Cardiac examination plus Colour Flow mapping</t>
  </si>
  <si>
    <t>Cardiac examination (MMode)</t>
  </si>
  <si>
    <t>Cardiac examination: 2 Dimensional</t>
  </si>
  <si>
    <t>Cardiac examinations + doppler</t>
  </si>
  <si>
    <t>Carotid ultrasound vascular study: B mode, pulsed and colour Doppler; bilateral study, internal, external and common carotid flow and anatomy</t>
  </si>
  <si>
    <t>Multi-stage treadmill test</t>
  </si>
  <si>
    <t>24hour ambulatory ECG monitoring (Holter): Interpretation</t>
  </si>
  <si>
    <t>Electrophysiological mapping</t>
  </si>
  <si>
    <t>Note:</t>
  </si>
  <si>
    <t>HealthMan RCF</t>
  </si>
  <si>
    <t>DH
RCF</t>
  </si>
  <si>
    <t>DH 
Prem A 
In Hosp.</t>
  </si>
  <si>
    <t>DH 
Prem A Out Hosp.</t>
  </si>
  <si>
    <t>DH
Prem B</t>
  </si>
  <si>
    <t>DH 
Classic Rate</t>
  </si>
  <si>
    <t>DH 
Exec Rate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</si>
  <si>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</si>
  <si>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</si>
  <si>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</si>
  <si>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</si>
  <si>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</si>
  <si>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</si>
  <si>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VAT = Value Added Tax</t>
  </si>
  <si>
    <t>DH = Discovery Health</t>
  </si>
  <si>
    <t>Prem = Premier</t>
  </si>
  <si>
    <t>R = Rand</t>
  </si>
  <si>
    <t>DPA = Direct Payment Arrangement</t>
  </si>
  <si>
    <t>RCF = Rand Conversion Factor (Rand Value per Unit)</t>
  </si>
  <si>
    <t>Base Rates</t>
  </si>
  <si>
    <t>Payment Arrangments</t>
  </si>
  <si>
    <t xml:space="preserve">6. Discovery Premier A Procedure Rates have NOT been split between In-Hospital &amp; Out-Hospital.  Use as appropriate.  </t>
  </si>
  <si>
    <t>8. All Tariffs are inlcusive of VAT</t>
  </si>
  <si>
    <t xml:space="preserve"> HealthMan Private Tariff 
(VAT Incl.)</t>
  </si>
  <si>
    <t>FedHealth  (VAT Incl.)</t>
  </si>
  <si>
    <t xml:space="preserve">                       GEMS Tariffs               (VAT Incl.)</t>
  </si>
  <si>
    <t xml:space="preserve">
Profmed</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</si>
  <si>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</si>
  <si>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</si>
  <si>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</si>
  <si>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</si>
  <si>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HEALTHMAN CARDIOLOGY COSTING GUIDE 2015</t>
  </si>
  <si>
    <t xml:space="preserve">            Discovery Tariffs     (VAT Incl.)</t>
  </si>
  <si>
    <t>GEMS Contracted 
RCF</t>
  </si>
  <si>
    <t>GEMS Contracted Tariffs 
(VAT Incl.</t>
  </si>
  <si>
    <t>4. Increases from 2014 are as follow:</t>
  </si>
  <si>
    <t xml:space="preserve">   d. Fedhealth = 2014 Tariff +6.2%</t>
  </si>
  <si>
    <t xml:space="preserve">   e. HealthMan = 2014 Private Tariff +7%</t>
  </si>
  <si>
    <t xml:space="preserve">   c. Profmed = 2014 Tariff +6.5%</t>
  </si>
  <si>
    <t xml:space="preserve">   b. Discovery Health = 2014 Tariff +6% (Consultations) and 2014 Tariff +5.9% (Procedures)</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</si>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</sst>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_ ;_ * \-#,##0.000_ ;_ * &quot;-&quot;??_ ;_ @_ "/>
    <numFmt numFmtId="166" formatCode="0.000"/>
  </numFmts>
  <fonts count="20" x14ac:knownFonts="1">
    <font>
      <sz val="10"/>
      <name val="Arial"/>
    </font>
    <font>
      <sz val="10"/>
      <name val="Arial"/>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18" fillId="2" borderId="4"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9" xfId="0" applyFont="1" applyFill="1" applyBorder="1" applyAlignment="1" applyProtection="1">
      <protection hidden="1"/>
    </xf>
    <xf numFmtId="0" fontId="3" fillId="2" borderId="0" xfId="0" applyFont="1" applyFill="1" applyBorder="1" applyProtection="1">
      <protection hidden="1"/>
    </xf>
    <xf numFmtId="49" fontId="3" fillId="2" borderId="4" xfId="0" applyNumberFormat="1" applyFont="1" applyFill="1" applyBorder="1" applyProtection="1">
      <protection hidden="1"/>
    </xf>
    <xf numFmtId="0" fontId="4" fillId="2" borderId="0" xfId="0" applyFont="1" applyFill="1" applyBorder="1" applyAlignment="1" applyProtection="1">
      <alignment horizontal="lef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49" fontId="5" fillId="4" borderId="1" xfId="0" applyNumberFormat="1" applyFont="1" applyFill="1" applyBorder="1" applyAlignment="1" applyProtection="1">
      <alignment horizontal="center"/>
      <protection hidden="1"/>
    </xf>
    <xf numFmtId="0" fontId="5" fillId="2" borderId="9"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wrapText="1"/>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9" fontId="5" fillId="3" borderId="3" xfId="0" applyNumberFormat="1" applyFont="1" applyFill="1" applyBorder="1" applyProtection="1">
      <protection hidden="1"/>
    </xf>
    <xf numFmtId="0" fontId="5" fillId="3" borderId="3" xfId="0" applyFont="1" applyFill="1" applyBorder="1" applyProtection="1">
      <protection hidden="1"/>
    </xf>
    <xf numFmtId="164" fontId="3" fillId="3" borderId="9" xfId="1" applyFont="1" applyFill="1" applyBorder="1" applyProtection="1">
      <protection hidden="1"/>
    </xf>
    <xf numFmtId="49" fontId="5" fillId="2" borderId="6"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3" fillId="2" borderId="19" xfId="1" applyNumberFormat="1" applyFont="1" applyFill="1" applyBorder="1" applyProtection="1">
      <protection hidden="1"/>
    </xf>
    <xf numFmtId="0" fontId="3" fillId="6" borderId="19" xfId="0" applyFont="1" applyFill="1" applyBorder="1" applyProtection="1">
      <protection hidden="1"/>
    </xf>
    <xf numFmtId="164" fontId="3" fillId="6" borderId="19" xfId="1" applyFont="1" applyFill="1" applyBorder="1" applyProtection="1">
      <protection hidden="1"/>
    </xf>
    <xf numFmtId="49" fontId="9" fillId="2" borderId="7"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Protection="1">
      <protection hidden="1"/>
    </xf>
    <xf numFmtId="164" fontId="5" fillId="2" borderId="20" xfId="1" applyNumberFormat="1" applyFont="1" applyFill="1" applyBorder="1" applyProtection="1">
      <protection hidden="1"/>
    </xf>
    <xf numFmtId="164" fontId="9" fillId="2" borderId="20" xfId="1" applyFont="1" applyFill="1" applyBorder="1" applyProtection="1">
      <protection hidden="1"/>
    </xf>
    <xf numFmtId="0" fontId="3" fillId="6" borderId="20" xfId="0" applyFont="1" applyFill="1" applyBorder="1" applyProtection="1">
      <protection hidden="1"/>
    </xf>
    <xf numFmtId="164" fontId="5" fillId="6" borderId="20" xfId="1" applyFont="1" applyFill="1" applyBorder="1" applyProtection="1">
      <protection hidden="1"/>
    </xf>
    <xf numFmtId="49" fontId="12" fillId="2" borderId="7" xfId="0" applyNumberFormat="1" applyFont="1" applyFill="1" applyBorder="1" applyProtection="1">
      <protection hidden="1"/>
    </xf>
    <xf numFmtId="0" fontId="5" fillId="2" borderId="17" xfId="0" applyFont="1" applyFill="1" applyBorder="1" applyAlignment="1" applyProtection="1">
      <alignment horizontal="left" wrapText="1"/>
      <protection hidden="1"/>
    </xf>
    <xf numFmtId="0" fontId="5" fillId="2" borderId="20" xfId="1" applyNumberFormat="1" applyFont="1" applyFill="1" applyBorder="1" applyProtection="1">
      <protection hidden="1"/>
    </xf>
    <xf numFmtId="165" fontId="5" fillId="7" borderId="20" xfId="1" applyNumberFormat="1" applyFont="1" applyFill="1" applyBorder="1" applyProtection="1">
      <protection hidden="1"/>
    </xf>
    <xf numFmtId="49" fontId="5" fillId="2" borderId="7" xfId="0" applyNumberFormat="1" applyFont="1" applyFill="1" applyBorder="1" applyAlignment="1" applyProtection="1">
      <alignment horizontal="left"/>
      <protection hidden="1"/>
    </xf>
    <xf numFmtId="49" fontId="5" fillId="2" borderId="8" xfId="0" applyNumberFormat="1" applyFont="1" applyFill="1" applyBorder="1" applyProtection="1">
      <protection hidden="1"/>
    </xf>
    <xf numFmtId="0" fontId="12" fillId="2" borderId="18" xfId="0" applyFont="1" applyFill="1" applyBorder="1" applyAlignment="1" applyProtection="1">
      <alignment horizontal="lef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4" fontId="5" fillId="2" borderId="21" xfId="1" applyNumberFormat="1" applyFont="1" applyFill="1" applyBorder="1" applyProtection="1">
      <protection hidden="1"/>
    </xf>
    <xf numFmtId="0" fontId="3" fillId="6" borderId="21" xfId="0" applyFont="1" applyFill="1" applyBorder="1" applyProtection="1">
      <protection hidden="1"/>
    </xf>
    <xf numFmtId="165" fontId="5" fillId="6" borderId="21" xfId="1" applyNumberFormat="1" applyFont="1" applyFill="1" applyBorder="1" applyProtection="1">
      <protection hidden="1"/>
    </xf>
    <xf numFmtId="49" fontId="5" fillId="2" borderId="6" xfId="0" applyNumberFormat="1" applyFont="1" applyFill="1" applyBorder="1" applyProtection="1">
      <protection hidden="1"/>
    </xf>
    <xf numFmtId="0" fontId="13" fillId="2" borderId="16" xfId="0" applyFont="1" applyFill="1" applyBorder="1" applyAlignment="1" applyProtection="1">
      <alignment horizontal="left" wrapText="1"/>
      <protection hidden="1"/>
    </xf>
    <xf numFmtId="0" fontId="12" fillId="2" borderId="19" xfId="0" applyFont="1" applyFill="1" applyBorder="1" applyProtection="1">
      <protection hidden="1"/>
    </xf>
    <xf numFmtId="164" fontId="5" fillId="2" borderId="19" xfId="1" applyNumberFormat="1" applyFont="1" applyFill="1" applyBorder="1" applyProtection="1">
      <protection hidden="1"/>
    </xf>
    <xf numFmtId="164" fontId="9" fillId="2" borderId="19" xfId="1" applyFont="1" applyFill="1" applyBorder="1" applyProtection="1">
      <protection hidden="1"/>
    </xf>
    <xf numFmtId="165" fontId="5" fillId="6" borderId="19" xfId="1" applyNumberFormat="1" applyFont="1" applyFill="1" applyBorder="1" applyProtection="1">
      <protection hidden="1"/>
    </xf>
    <xf numFmtId="49" fontId="5" fillId="2" borderId="7" xfId="0" applyNumberFormat="1" applyFont="1" applyFill="1" applyBorder="1" applyProtection="1">
      <protection hidden="1"/>
    </xf>
    <xf numFmtId="0" fontId="12" fillId="2" borderId="17" xfId="0" applyFont="1" applyFill="1" applyBorder="1" applyAlignment="1" applyProtection="1">
      <alignment horizontal="left" wrapText="1"/>
      <protection hidden="1"/>
    </xf>
    <xf numFmtId="0" fontId="12" fillId="2" borderId="20" xfId="0" applyNumberFormat="1" applyFont="1" applyFill="1" applyBorder="1" applyProtection="1">
      <protection hidden="1"/>
    </xf>
    <xf numFmtId="49" fontId="14" fillId="2" borderId="7" xfId="0" applyNumberFormat="1" applyFont="1" applyFill="1" applyBorder="1" applyProtection="1">
      <protection hidden="1"/>
    </xf>
    <xf numFmtId="164" fontId="14" fillId="2" borderId="20" xfId="1" applyFont="1" applyFill="1" applyBorder="1" applyProtection="1">
      <protection hidden="1"/>
    </xf>
    <xf numFmtId="165" fontId="14" fillId="0" borderId="20" xfId="1" applyNumberFormat="1" applyFont="1" applyFill="1" applyBorder="1" applyProtection="1">
      <protection hidden="1"/>
    </xf>
    <xf numFmtId="165" fontId="14" fillId="2" borderId="20" xfId="1" applyNumberFormat="1" applyFont="1" applyFill="1" applyBorder="1" applyProtection="1">
      <protection hidden="1"/>
    </xf>
    <xf numFmtId="49" fontId="3" fillId="2" borderId="8" xfId="0" applyNumberFormat="1" applyFont="1" applyFill="1" applyBorder="1" applyProtection="1">
      <protection hidden="1"/>
    </xf>
    <xf numFmtId="0" fontId="3" fillId="2" borderId="18" xfId="0" applyFont="1" applyFill="1" applyBorder="1" applyAlignment="1" applyProtection="1">
      <alignment horizontal="left" wrapText="1"/>
      <protection hidden="1"/>
    </xf>
    <xf numFmtId="0" fontId="3" fillId="2" borderId="21" xfId="0" applyNumberFormat="1"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164" fontId="5" fillId="6" borderId="21" xfId="1" applyFont="1" applyFill="1" applyBorder="1" applyProtection="1">
      <protection hidden="1"/>
    </xf>
    <xf numFmtId="165" fontId="3" fillId="6" borderId="21" xfId="1" applyNumberFormat="1" applyFont="1" applyFill="1" applyBorder="1" applyProtection="1">
      <protection hidden="1"/>
    </xf>
    <xf numFmtId="0" fontId="15"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4"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4"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10"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5" xfId="0" applyFont="1" applyFill="1" applyBorder="1" applyAlignment="1" applyProtection="1">
      <alignment wrapText="1"/>
      <protection hidden="1"/>
    </xf>
    <xf numFmtId="164" fontId="17" fillId="2" borderId="5" xfId="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164" fontId="17" fillId="2" borderId="5"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7"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9" fillId="4" borderId="4"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19" fillId="4" borderId="10" xfId="0" applyFont="1" applyFill="1" applyBorder="1" applyAlignment="1" applyProtection="1">
      <alignment wrapText="1"/>
      <protection hidden="1"/>
    </xf>
    <xf numFmtId="0" fontId="3" fillId="4" borderId="14" xfId="0" applyFont="1" applyFill="1" applyBorder="1" applyProtection="1">
      <protection hidden="1"/>
    </xf>
    <xf numFmtId="0" fontId="3" fillId="4" borderId="5" xfId="0" applyFont="1" applyFill="1" applyBorder="1" applyAlignment="1" applyProtection="1">
      <alignment wrapText="1"/>
      <protection hidden="1"/>
    </xf>
    <xf numFmtId="0" fontId="3" fillId="4" borderId="5" xfId="1" applyNumberFormat="1" applyFont="1" applyFill="1" applyBorder="1" applyAlignment="1" applyProtection="1">
      <alignment wrapText="1"/>
      <protection hidden="1"/>
    </xf>
    <xf numFmtId="164" fontId="3" fillId="4" borderId="5" xfId="1" applyFont="1" applyFill="1" applyBorder="1" applyAlignment="1" applyProtection="1">
      <alignment wrapText="1"/>
      <protection hidden="1"/>
    </xf>
    <xf numFmtId="165" fontId="3" fillId="4" borderId="5" xfId="1" applyNumberFormat="1" applyFont="1" applyFill="1" applyBorder="1" applyAlignment="1" applyProtection="1">
      <alignment wrapText="1"/>
      <protection hidden="1"/>
    </xf>
    <xf numFmtId="164" fontId="3" fillId="4" borderId="5"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11" fillId="2" borderId="0" xfId="1" applyFont="1" applyFill="1" applyBorder="1" applyProtection="1">
      <protection hidden="1"/>
    </xf>
    <xf numFmtId="166" fontId="11" fillId="2" borderId="0" xfId="0" applyNumberFormat="1" applyFont="1" applyFill="1" applyBorder="1" applyProtection="1">
      <protection hidden="1"/>
    </xf>
    <xf numFmtId="165" fontId="11" fillId="2" borderId="0" xfId="1" applyNumberFormat="1" applyFont="1" applyFill="1" applyBorder="1" applyProtection="1">
      <protection hidden="1"/>
    </xf>
    <xf numFmtId="2" fontId="11" fillId="2" borderId="0" xfId="0" applyNumberFormat="1" applyFont="1" applyFill="1" applyBorder="1" applyProtection="1">
      <protection hidden="1"/>
    </xf>
    <xf numFmtId="0" fontId="11" fillId="2" borderId="0" xfId="0" applyFont="1" applyFill="1" applyBorder="1" applyProtection="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9" xfId="0" applyFont="1" applyFill="1" applyBorder="1" applyAlignment="1" applyProtection="1">
      <alignment horizontal="center"/>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284698</xdr:colOff>
      <xdr:row>4</xdr:row>
      <xdr:rowOff>79372</xdr:rowOff>
    </xdr:from>
    <xdr:to>
      <xdr:col>1</xdr:col>
      <xdr:colOff>3057525</xdr:colOff>
      <xdr:row>4</xdr:row>
      <xdr:rowOff>728546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248" y="936622"/>
          <a:ext cx="2772827" cy="649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147" bestFit="1" customWidth="1"/>
    <col min="2" max="2" width="65.42578125" style="148" bestFit="1" customWidth="1"/>
    <col min="3" max="3" width="11.7109375" style="5" bestFit="1" customWidth="1"/>
    <col min="4" max="4" width="10.28515625" style="9" bestFit="1" customWidth="1"/>
    <col min="5" max="5" width="10.7109375" style="10" bestFit="1" customWidth="1"/>
    <col min="6" max="6" width="10" style="11" bestFit="1" customWidth="1"/>
    <col min="7" max="7" width="7.7109375" style="12" bestFit="1" customWidth="1"/>
    <col min="8" max="8" width="10" style="13" bestFit="1" customWidth="1"/>
    <col min="9" max="9" width="10.28515625" style="10" bestFit="1" customWidth="1"/>
    <col min="10" max="10" width="10" style="9" bestFit="1" customWidth="1"/>
    <col min="11" max="11" width="7.7109375" style="10" bestFit="1" customWidth="1"/>
    <col min="12" max="12" width="12" style="10" hidden="1" customWidth="1"/>
    <col min="13" max="13" width="10.140625" style="10" hidden="1" customWidth="1"/>
    <col min="14" max="15" width="11.28515625" style="10" bestFit="1" customWidth="1"/>
    <col min="16" max="16" width="9.28515625" style="5" bestFit="1" customWidth="1"/>
    <col min="17" max="17" width="10.5703125" style="5" customWidth="1"/>
    <col min="18" max="18" width="9.28515625" style="5" bestFit="1" customWidth="1"/>
    <col min="19" max="20" width="10.28515625" style="5" bestFit="1" customWidth="1"/>
    <col min="21" max="21" width="9.28515625" style="10" bestFit="1" customWidth="1"/>
    <col min="22" max="22" width="9.85546875" style="10" bestFit="1" customWidth="1"/>
    <col min="23" max="23" width="9.140625" style="5" customWidth="1"/>
    <col min="24" max="16384" width="9.140625" style="5"/>
  </cols>
  <sheetData>
    <row r="1" spans="1:22" ht="23.25" x14ac:dyDescent="0.35">
      <c r="A1" s="2" t="s">
        <v>96</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49" t="s">
        <v>76</v>
      </c>
      <c r="B3" s="150"/>
      <c r="C3" s="150"/>
      <c r="D3" s="150"/>
      <c r="E3" s="150"/>
      <c r="F3" s="150"/>
      <c r="G3" s="150"/>
      <c r="H3" s="150"/>
      <c r="I3" s="150"/>
      <c r="J3" s="150"/>
      <c r="K3" s="150"/>
      <c r="L3" s="150"/>
      <c r="M3" s="150"/>
      <c r="N3" s="150"/>
      <c r="O3" s="150"/>
      <c r="P3" s="150"/>
      <c r="Q3" s="150"/>
      <c r="R3" s="150"/>
      <c r="S3" s="150"/>
      <c r="T3" s="150"/>
      <c r="U3" s="150"/>
      <c r="V3" s="151"/>
    </row>
    <row r="4" spans="1:22" ht="15.75" x14ac:dyDescent="0.25">
      <c r="A4" s="14"/>
      <c r="B4" s="15"/>
      <c r="C4" s="15"/>
      <c r="D4" s="149" t="s">
        <v>84</v>
      </c>
      <c r="E4" s="150"/>
      <c r="F4" s="150"/>
      <c r="G4" s="150"/>
      <c r="H4" s="150"/>
      <c r="I4" s="150"/>
      <c r="J4" s="150"/>
      <c r="K4" s="150"/>
      <c r="L4" s="150"/>
      <c r="M4" s="150"/>
      <c r="N4" s="150"/>
      <c r="O4" s="151"/>
      <c r="P4" s="149" t="s">
        <v>85</v>
      </c>
      <c r="Q4" s="150"/>
      <c r="R4" s="150"/>
      <c r="S4" s="150"/>
      <c r="T4" s="150"/>
      <c r="U4" s="150"/>
      <c r="V4" s="151"/>
    </row>
    <row r="5" spans="1:22" ht="63.75" x14ac:dyDescent="0.2">
      <c r="A5" s="16" t="s">
        <v>0</v>
      </c>
      <c r="B5" s="17" t="s">
        <v>1</v>
      </c>
      <c r="C5" s="18" t="s">
        <v>2</v>
      </c>
      <c r="D5" s="19" t="s">
        <v>88</v>
      </c>
      <c r="E5" s="20" t="s">
        <v>65</v>
      </c>
      <c r="F5" s="19" t="s">
        <v>97</v>
      </c>
      <c r="G5" s="20" t="s">
        <v>66</v>
      </c>
      <c r="H5" s="19" t="s">
        <v>89</v>
      </c>
      <c r="I5" s="19" t="s">
        <v>72</v>
      </c>
      <c r="J5" s="19" t="s">
        <v>90</v>
      </c>
      <c r="K5" s="20" t="s">
        <v>40</v>
      </c>
      <c r="L5" s="20" t="s">
        <v>99</v>
      </c>
      <c r="M5" s="20" t="s">
        <v>98</v>
      </c>
      <c r="N5" s="19" t="s">
        <v>91</v>
      </c>
      <c r="O5" s="20" t="s">
        <v>75</v>
      </c>
      <c r="P5" s="21" t="s">
        <v>67</v>
      </c>
      <c r="Q5" s="21" t="s">
        <v>68</v>
      </c>
      <c r="R5" s="21" t="s">
        <v>69</v>
      </c>
      <c r="S5" s="21" t="s">
        <v>70</v>
      </c>
      <c r="T5" s="21" t="s">
        <v>71</v>
      </c>
      <c r="U5" s="19" t="s">
        <v>74</v>
      </c>
      <c r="V5" s="19" t="s">
        <v>74</v>
      </c>
    </row>
    <row r="6" spans="1:22" ht="13.5" customHeight="1" x14ac:dyDescent="0.2">
      <c r="A6" s="22"/>
      <c r="B6" s="23"/>
      <c r="C6" s="24"/>
      <c r="D6" s="25"/>
      <c r="E6" s="26"/>
      <c r="F6" s="25"/>
      <c r="G6" s="27"/>
      <c r="H6" s="25"/>
      <c r="I6" s="25"/>
      <c r="J6" s="25"/>
      <c r="K6" s="27"/>
      <c r="L6" s="27"/>
      <c r="M6" s="27"/>
      <c r="N6" s="26"/>
      <c r="O6" s="26"/>
      <c r="P6" s="28">
        <v>1.37</v>
      </c>
      <c r="Q6" s="28">
        <v>1.62</v>
      </c>
      <c r="R6" s="28">
        <v>1.47</v>
      </c>
      <c r="S6" s="28">
        <v>2.17</v>
      </c>
      <c r="T6" s="28">
        <v>3</v>
      </c>
      <c r="U6" s="29">
        <v>1.65</v>
      </c>
      <c r="V6" s="29">
        <v>2.1</v>
      </c>
    </row>
    <row r="7" spans="1:22" ht="13.5" customHeight="1" x14ac:dyDescent="0.2">
      <c r="A7" s="22"/>
      <c r="B7" s="23"/>
      <c r="C7" s="30" t="s">
        <v>5</v>
      </c>
      <c r="D7" s="31" t="s">
        <v>6</v>
      </c>
      <c r="E7" s="32" t="s">
        <v>6</v>
      </c>
      <c r="F7" s="31" t="s">
        <v>6</v>
      </c>
      <c r="G7" s="32" t="s">
        <v>6</v>
      </c>
      <c r="H7" s="31" t="s">
        <v>6</v>
      </c>
      <c r="I7" s="31" t="s">
        <v>6</v>
      </c>
      <c r="J7" s="31" t="s">
        <v>6</v>
      </c>
      <c r="K7" s="32" t="s">
        <v>6</v>
      </c>
      <c r="L7" s="32" t="s">
        <v>6</v>
      </c>
      <c r="M7" s="32" t="s">
        <v>6</v>
      </c>
      <c r="N7" s="32" t="s">
        <v>6</v>
      </c>
      <c r="O7" s="32" t="s">
        <v>6</v>
      </c>
      <c r="P7" s="33" t="s">
        <v>6</v>
      </c>
      <c r="Q7" s="33" t="s">
        <v>6</v>
      </c>
      <c r="R7" s="33" t="s">
        <v>6</v>
      </c>
      <c r="S7" s="33" t="s">
        <v>6</v>
      </c>
      <c r="T7" s="33" t="s">
        <v>6</v>
      </c>
      <c r="U7" s="31" t="s">
        <v>6</v>
      </c>
      <c r="V7" s="31" t="s">
        <v>6</v>
      </c>
    </row>
    <row r="8" spans="1:22" x14ac:dyDescent="0.2">
      <c r="A8" s="34"/>
      <c r="B8" s="35" t="s">
        <v>3</v>
      </c>
      <c r="C8" s="36"/>
      <c r="D8" s="37"/>
      <c r="E8" s="38"/>
      <c r="F8" s="39"/>
      <c r="G8" s="38"/>
      <c r="H8" s="39"/>
      <c r="I8" s="38"/>
      <c r="J8" s="37"/>
      <c r="K8" s="37"/>
      <c r="L8" s="37"/>
      <c r="M8" s="37"/>
      <c r="N8" s="38"/>
      <c r="O8" s="38"/>
      <c r="P8" s="40"/>
      <c r="Q8" s="41"/>
      <c r="R8" s="41"/>
      <c r="S8" s="41"/>
      <c r="T8" s="41"/>
      <c r="U8" s="37"/>
      <c r="V8" s="42"/>
    </row>
    <row r="9" spans="1:22" x14ac:dyDescent="0.2">
      <c r="A9" s="43"/>
      <c r="B9" s="44"/>
      <c r="C9" s="45"/>
      <c r="D9" s="46"/>
      <c r="E9" s="47"/>
      <c r="F9" s="48"/>
      <c r="G9" s="49"/>
      <c r="H9" s="50"/>
      <c r="I9" s="46"/>
      <c r="J9" s="48"/>
      <c r="K9" s="47"/>
      <c r="L9" s="47"/>
      <c r="M9" s="47"/>
      <c r="N9" s="48"/>
      <c r="O9" s="47"/>
      <c r="P9" s="51"/>
      <c r="Q9" s="51"/>
      <c r="R9" s="51"/>
      <c r="S9" s="51"/>
      <c r="T9" s="51"/>
      <c r="U9" s="52"/>
      <c r="V9" s="52"/>
    </row>
    <row r="10" spans="1:22" x14ac:dyDescent="0.2">
      <c r="A10" s="53"/>
      <c r="B10" s="54" t="s">
        <v>42</v>
      </c>
      <c r="C10" s="55"/>
      <c r="D10" s="56"/>
      <c r="E10" s="57"/>
      <c r="F10" s="58"/>
      <c r="G10" s="57"/>
      <c r="H10" s="59"/>
      <c r="I10" s="57"/>
      <c r="J10" s="60"/>
      <c r="K10" s="57"/>
      <c r="L10" s="57"/>
      <c r="M10" s="57"/>
      <c r="N10" s="60"/>
      <c r="O10" s="57"/>
      <c r="P10" s="61"/>
      <c r="Q10" s="61"/>
      <c r="R10" s="61"/>
      <c r="S10" s="61"/>
      <c r="T10" s="61"/>
      <c r="U10" s="62"/>
      <c r="V10" s="62"/>
    </row>
    <row r="11" spans="1:22" x14ac:dyDescent="0.2">
      <c r="A11" s="63" t="s">
        <v>7</v>
      </c>
      <c r="B11" s="64" t="s">
        <v>8</v>
      </c>
      <c r="C11" s="65">
        <v>15</v>
      </c>
      <c r="D11" s="58">
        <f t="shared" ref="D11:D25" si="0">ROUND(E11*C11,1)</f>
        <v>568.5</v>
      </c>
      <c r="E11" s="57">
        <v>37.902999999999999</v>
      </c>
      <c r="F11" s="58">
        <v>191.2</v>
      </c>
      <c r="G11" s="57">
        <f t="shared" ref="G11:G25" si="1">F11/C11</f>
        <v>12.746666666666666</v>
      </c>
      <c r="H11" s="58">
        <f t="shared" ref="H11:H25" si="2">ROUND(I11*C11,1)</f>
        <v>269.8</v>
      </c>
      <c r="I11" s="57">
        <v>17.9874746208</v>
      </c>
      <c r="J11" s="58">
        <v>268</v>
      </c>
      <c r="K11" s="57">
        <f>J11/$C11</f>
        <v>17.866666666666667</v>
      </c>
      <c r="L11" s="66"/>
      <c r="M11" s="57">
        <f>L11/$C11</f>
        <v>0</v>
      </c>
      <c r="N11" s="58">
        <f t="shared" ref="N11:N25" si="3">ROUND(O11*C11,1)</f>
        <v>276</v>
      </c>
      <c r="O11" s="57">
        <v>18.399000000000001</v>
      </c>
      <c r="P11" s="62">
        <f t="shared" ref="P11:T18" si="4">ROUND($C11*$G11*P$6,1)</f>
        <v>261.89999999999998</v>
      </c>
      <c r="Q11" s="62">
        <f t="shared" si="4"/>
        <v>309.7</v>
      </c>
      <c r="R11" s="62">
        <f t="shared" si="4"/>
        <v>281.10000000000002</v>
      </c>
      <c r="S11" s="62">
        <f t="shared" si="4"/>
        <v>414.9</v>
      </c>
      <c r="T11" s="62">
        <f t="shared" si="4"/>
        <v>573.6</v>
      </c>
      <c r="U11" s="62">
        <f t="shared" ref="U11:V25" si="5">ROUND($H11*U$6,1)</f>
        <v>445.2</v>
      </c>
      <c r="V11" s="62">
        <f t="shared" si="5"/>
        <v>566.6</v>
      </c>
    </row>
    <row r="12" spans="1:22" x14ac:dyDescent="0.2">
      <c r="A12" s="63" t="s">
        <v>9</v>
      </c>
      <c r="B12" s="64" t="s">
        <v>10</v>
      </c>
      <c r="C12" s="65">
        <v>15</v>
      </c>
      <c r="D12" s="58">
        <f t="shared" si="0"/>
        <v>568.5</v>
      </c>
      <c r="E12" s="57">
        <v>37.902999999999999</v>
      </c>
      <c r="F12" s="58">
        <v>266.7</v>
      </c>
      <c r="G12" s="57">
        <f t="shared" si="1"/>
        <v>17.779999999999998</v>
      </c>
      <c r="H12" s="58">
        <f t="shared" si="2"/>
        <v>269.8</v>
      </c>
      <c r="I12" s="57">
        <v>17.9874746208</v>
      </c>
      <c r="J12" s="58">
        <v>268</v>
      </c>
      <c r="K12" s="57">
        <f t="shared" ref="K12:M25" si="6">J12/$C12</f>
        <v>17.866666666666667</v>
      </c>
      <c r="L12" s="66"/>
      <c r="M12" s="57">
        <f t="shared" si="6"/>
        <v>0</v>
      </c>
      <c r="N12" s="58">
        <f t="shared" si="3"/>
        <v>276</v>
      </c>
      <c r="O12" s="57">
        <v>18.399000000000001</v>
      </c>
      <c r="P12" s="62">
        <f t="shared" si="4"/>
        <v>365.4</v>
      </c>
      <c r="Q12" s="62">
        <f t="shared" si="4"/>
        <v>432.1</v>
      </c>
      <c r="R12" s="62">
        <f t="shared" si="4"/>
        <v>392</v>
      </c>
      <c r="S12" s="62">
        <f t="shared" si="4"/>
        <v>578.70000000000005</v>
      </c>
      <c r="T12" s="62">
        <f t="shared" si="4"/>
        <v>800.1</v>
      </c>
      <c r="U12" s="62">
        <f t="shared" si="5"/>
        <v>445.2</v>
      </c>
      <c r="V12" s="62">
        <f t="shared" si="5"/>
        <v>566.6</v>
      </c>
    </row>
    <row r="13" spans="1:22" x14ac:dyDescent="0.2">
      <c r="A13" s="67" t="s">
        <v>11</v>
      </c>
      <c r="B13" s="64" t="s">
        <v>12</v>
      </c>
      <c r="C13" s="65">
        <v>12</v>
      </c>
      <c r="D13" s="58">
        <f t="shared" si="0"/>
        <v>454.8</v>
      </c>
      <c r="E13" s="57">
        <v>37.902999999999999</v>
      </c>
      <c r="F13" s="58">
        <v>320.3</v>
      </c>
      <c r="G13" s="57">
        <f t="shared" si="1"/>
        <v>26.691666666666666</v>
      </c>
      <c r="H13" s="58">
        <f t="shared" si="2"/>
        <v>323.7</v>
      </c>
      <c r="I13" s="57">
        <v>26.973301872000004</v>
      </c>
      <c r="J13" s="58">
        <v>313.7</v>
      </c>
      <c r="K13" s="57">
        <f t="shared" si="6"/>
        <v>26.141666666666666</v>
      </c>
      <c r="L13" s="66"/>
      <c r="M13" s="57">
        <f t="shared" si="6"/>
        <v>0</v>
      </c>
      <c r="N13" s="58">
        <f t="shared" si="3"/>
        <v>220.8</v>
      </c>
      <c r="O13" s="57">
        <v>18.399000000000001</v>
      </c>
      <c r="P13" s="62">
        <f t="shared" si="4"/>
        <v>438.8</v>
      </c>
      <c r="Q13" s="62">
        <f t="shared" si="4"/>
        <v>518.9</v>
      </c>
      <c r="R13" s="62">
        <f t="shared" si="4"/>
        <v>470.8</v>
      </c>
      <c r="S13" s="62">
        <f t="shared" si="4"/>
        <v>695.1</v>
      </c>
      <c r="T13" s="62">
        <f t="shared" si="4"/>
        <v>960.9</v>
      </c>
      <c r="U13" s="62">
        <f t="shared" si="5"/>
        <v>534.1</v>
      </c>
      <c r="V13" s="62">
        <f t="shared" si="5"/>
        <v>679.8</v>
      </c>
    </row>
    <row r="14" spans="1:22" x14ac:dyDescent="0.2">
      <c r="A14" s="63" t="s">
        <v>13</v>
      </c>
      <c r="B14" s="64" t="s">
        <v>14</v>
      </c>
      <c r="C14" s="65">
        <v>5</v>
      </c>
      <c r="D14" s="58">
        <f t="shared" si="0"/>
        <v>189.5</v>
      </c>
      <c r="E14" s="57">
        <v>37.902999999999999</v>
      </c>
      <c r="F14" s="58">
        <v>88.8</v>
      </c>
      <c r="G14" s="57">
        <f t="shared" si="1"/>
        <v>17.759999999999998</v>
      </c>
      <c r="H14" s="58">
        <f t="shared" si="2"/>
        <v>90.1</v>
      </c>
      <c r="I14" s="57">
        <v>18.011204798400005</v>
      </c>
      <c r="J14" s="58">
        <v>89.5</v>
      </c>
      <c r="K14" s="57">
        <f t="shared" si="6"/>
        <v>17.899999999999999</v>
      </c>
      <c r="L14" s="66"/>
      <c r="M14" s="57">
        <f t="shared" si="6"/>
        <v>0</v>
      </c>
      <c r="N14" s="58">
        <f t="shared" si="3"/>
        <v>92</v>
      </c>
      <c r="O14" s="57">
        <v>18.399000000000001</v>
      </c>
      <c r="P14" s="62">
        <f t="shared" si="4"/>
        <v>121.7</v>
      </c>
      <c r="Q14" s="62">
        <f t="shared" si="4"/>
        <v>143.9</v>
      </c>
      <c r="R14" s="62">
        <f t="shared" si="4"/>
        <v>130.5</v>
      </c>
      <c r="S14" s="62">
        <f t="shared" si="4"/>
        <v>192.7</v>
      </c>
      <c r="T14" s="62">
        <f t="shared" si="4"/>
        <v>266.39999999999998</v>
      </c>
      <c r="U14" s="62">
        <f t="shared" si="5"/>
        <v>148.69999999999999</v>
      </c>
      <c r="V14" s="62">
        <f t="shared" si="5"/>
        <v>189.2</v>
      </c>
    </row>
    <row r="15" spans="1:22" x14ac:dyDescent="0.2">
      <c r="A15" s="63" t="s">
        <v>15</v>
      </c>
      <c r="B15" s="64" t="s">
        <v>16</v>
      </c>
      <c r="C15" s="65">
        <v>9</v>
      </c>
      <c r="D15" s="58">
        <f t="shared" si="0"/>
        <v>341.1</v>
      </c>
      <c r="E15" s="57">
        <v>37.902999999999999</v>
      </c>
      <c r="F15" s="58">
        <v>159.80000000000001</v>
      </c>
      <c r="G15" s="57">
        <f t="shared" si="1"/>
        <v>17.755555555555556</v>
      </c>
      <c r="H15" s="58">
        <f t="shared" si="2"/>
        <v>161.80000000000001</v>
      </c>
      <c r="I15" s="57">
        <v>17.982201248000003</v>
      </c>
      <c r="J15" s="58">
        <v>160.80000000000001</v>
      </c>
      <c r="K15" s="57">
        <f t="shared" si="6"/>
        <v>17.866666666666667</v>
      </c>
      <c r="L15" s="66"/>
      <c r="M15" s="57">
        <f t="shared" si="6"/>
        <v>0</v>
      </c>
      <c r="N15" s="58">
        <f t="shared" si="3"/>
        <v>165.6</v>
      </c>
      <c r="O15" s="57">
        <v>18.399000000000001</v>
      </c>
      <c r="P15" s="62">
        <f t="shared" si="4"/>
        <v>218.9</v>
      </c>
      <c r="Q15" s="62">
        <f t="shared" si="4"/>
        <v>258.89999999999998</v>
      </c>
      <c r="R15" s="62">
        <f t="shared" si="4"/>
        <v>234.9</v>
      </c>
      <c r="S15" s="62">
        <f t="shared" si="4"/>
        <v>346.8</v>
      </c>
      <c r="T15" s="62">
        <f t="shared" si="4"/>
        <v>479.4</v>
      </c>
      <c r="U15" s="62">
        <f t="shared" si="5"/>
        <v>267</v>
      </c>
      <c r="V15" s="62">
        <f t="shared" si="5"/>
        <v>339.8</v>
      </c>
    </row>
    <row r="16" spans="1:22" x14ac:dyDescent="0.2">
      <c r="A16" s="63" t="s">
        <v>17</v>
      </c>
      <c r="B16" s="64" t="s">
        <v>18</v>
      </c>
      <c r="C16" s="65">
        <v>6</v>
      </c>
      <c r="D16" s="58">
        <f t="shared" si="0"/>
        <v>227.4</v>
      </c>
      <c r="E16" s="57">
        <v>37.902999999999999</v>
      </c>
      <c r="F16" s="58">
        <v>106.8</v>
      </c>
      <c r="G16" s="57">
        <f t="shared" si="1"/>
        <v>17.8</v>
      </c>
      <c r="H16" s="58">
        <f t="shared" si="2"/>
        <v>107.9</v>
      </c>
      <c r="I16" s="57">
        <v>17.982201248000003</v>
      </c>
      <c r="J16" s="58">
        <v>107.3</v>
      </c>
      <c r="K16" s="57">
        <f t="shared" si="6"/>
        <v>17.883333333333333</v>
      </c>
      <c r="L16" s="66"/>
      <c r="M16" s="57">
        <f t="shared" si="6"/>
        <v>0</v>
      </c>
      <c r="N16" s="58">
        <f t="shared" si="3"/>
        <v>110.4</v>
      </c>
      <c r="O16" s="57">
        <v>18.399000000000001</v>
      </c>
      <c r="P16" s="62">
        <f t="shared" si="4"/>
        <v>146.30000000000001</v>
      </c>
      <c r="Q16" s="62">
        <f t="shared" si="4"/>
        <v>173</v>
      </c>
      <c r="R16" s="62">
        <f t="shared" si="4"/>
        <v>157</v>
      </c>
      <c r="S16" s="62">
        <f t="shared" si="4"/>
        <v>231.8</v>
      </c>
      <c r="T16" s="62">
        <f t="shared" si="4"/>
        <v>320.39999999999998</v>
      </c>
      <c r="U16" s="62">
        <f t="shared" si="5"/>
        <v>178</v>
      </c>
      <c r="V16" s="62">
        <f t="shared" si="5"/>
        <v>226.6</v>
      </c>
    </row>
    <row r="17" spans="1:22" x14ac:dyDescent="0.2">
      <c r="A17" s="63" t="s">
        <v>19</v>
      </c>
      <c r="B17" s="64" t="s">
        <v>20</v>
      </c>
      <c r="C17" s="65">
        <v>8</v>
      </c>
      <c r="D17" s="58">
        <f t="shared" si="0"/>
        <v>303.2</v>
      </c>
      <c r="E17" s="57">
        <v>37.902999999999999</v>
      </c>
      <c r="F17" s="58">
        <v>142.30000000000001</v>
      </c>
      <c r="G17" s="57">
        <f t="shared" si="1"/>
        <v>17.787500000000001</v>
      </c>
      <c r="H17" s="58">
        <f t="shared" si="2"/>
        <v>143.9</v>
      </c>
      <c r="I17" s="57">
        <v>17.982201248000003</v>
      </c>
      <c r="J17" s="58">
        <v>142.9</v>
      </c>
      <c r="K17" s="57">
        <f t="shared" si="6"/>
        <v>17.862500000000001</v>
      </c>
      <c r="L17" s="66"/>
      <c r="M17" s="57">
        <f t="shared" si="6"/>
        <v>0</v>
      </c>
      <c r="N17" s="58">
        <f t="shared" si="3"/>
        <v>147.19999999999999</v>
      </c>
      <c r="O17" s="57">
        <v>18.399000000000001</v>
      </c>
      <c r="P17" s="62">
        <f t="shared" si="4"/>
        <v>195</v>
      </c>
      <c r="Q17" s="62">
        <f t="shared" si="4"/>
        <v>230.5</v>
      </c>
      <c r="R17" s="62">
        <f t="shared" si="4"/>
        <v>209.2</v>
      </c>
      <c r="S17" s="62">
        <f t="shared" si="4"/>
        <v>308.8</v>
      </c>
      <c r="T17" s="62">
        <f t="shared" si="4"/>
        <v>426.9</v>
      </c>
      <c r="U17" s="62">
        <f t="shared" si="5"/>
        <v>237.4</v>
      </c>
      <c r="V17" s="62">
        <f t="shared" si="5"/>
        <v>302.2</v>
      </c>
    </row>
    <row r="18" spans="1:22" x14ac:dyDescent="0.2">
      <c r="A18" s="63" t="s">
        <v>21</v>
      </c>
      <c r="B18" s="64" t="s">
        <v>22</v>
      </c>
      <c r="C18" s="65">
        <v>14</v>
      </c>
      <c r="D18" s="58">
        <f t="shared" si="0"/>
        <v>530.6</v>
      </c>
      <c r="E18" s="57">
        <v>37.902999999999999</v>
      </c>
      <c r="F18" s="58">
        <v>249.1</v>
      </c>
      <c r="G18" s="57">
        <f t="shared" si="1"/>
        <v>17.792857142857141</v>
      </c>
      <c r="H18" s="58">
        <f t="shared" si="2"/>
        <v>251.8</v>
      </c>
      <c r="I18" s="57">
        <v>17.982201248000003</v>
      </c>
      <c r="J18" s="58">
        <v>250.2</v>
      </c>
      <c r="K18" s="57">
        <f t="shared" si="6"/>
        <v>17.87142857142857</v>
      </c>
      <c r="L18" s="66"/>
      <c r="M18" s="57">
        <f t="shared" si="6"/>
        <v>0</v>
      </c>
      <c r="N18" s="58">
        <f t="shared" si="3"/>
        <v>257.60000000000002</v>
      </c>
      <c r="O18" s="57">
        <v>18.399000000000001</v>
      </c>
      <c r="P18" s="62">
        <f t="shared" si="4"/>
        <v>341.3</v>
      </c>
      <c r="Q18" s="62">
        <f t="shared" si="4"/>
        <v>403.5</v>
      </c>
      <c r="R18" s="62">
        <f t="shared" si="4"/>
        <v>366.2</v>
      </c>
      <c r="S18" s="62">
        <f t="shared" si="4"/>
        <v>540.5</v>
      </c>
      <c r="T18" s="62">
        <f t="shared" si="4"/>
        <v>747.3</v>
      </c>
      <c r="U18" s="62">
        <f t="shared" si="5"/>
        <v>415.5</v>
      </c>
      <c r="V18" s="62">
        <f t="shared" si="5"/>
        <v>528.79999999999995</v>
      </c>
    </row>
    <row r="19" spans="1:22" x14ac:dyDescent="0.2">
      <c r="A19" s="63" t="s">
        <v>23</v>
      </c>
      <c r="B19" s="64" t="s">
        <v>24</v>
      </c>
      <c r="C19" s="65">
        <v>15</v>
      </c>
      <c r="D19" s="58">
        <f t="shared" si="0"/>
        <v>568.5</v>
      </c>
      <c r="E19" s="57">
        <v>37.902999999999999</v>
      </c>
      <c r="F19" s="58">
        <v>463.5</v>
      </c>
      <c r="G19" s="57">
        <f t="shared" si="1"/>
        <v>30.9</v>
      </c>
      <c r="H19" s="58">
        <f t="shared" si="2"/>
        <v>467.5</v>
      </c>
      <c r="I19" s="57">
        <v>31.165633248000006</v>
      </c>
      <c r="J19" s="58">
        <v>453</v>
      </c>
      <c r="K19" s="57">
        <f t="shared" si="6"/>
        <v>30.2</v>
      </c>
      <c r="L19" s="66"/>
      <c r="M19" s="57">
        <f t="shared" si="6"/>
        <v>0</v>
      </c>
      <c r="N19" s="58">
        <f t="shared" si="3"/>
        <v>478.3</v>
      </c>
      <c r="O19" s="57">
        <f t="shared" ref="O19:O24" si="7">((423.7/C19)*1.06)*1.065</f>
        <v>31.887661999999999</v>
      </c>
      <c r="P19" s="62">
        <f>ROUND($C19*$G19*P$6,1)</f>
        <v>635</v>
      </c>
      <c r="Q19" s="62">
        <v>0</v>
      </c>
      <c r="R19" s="62">
        <f t="shared" ref="R19:T21" si="8">ROUND($C19*$G19*R$6,1)</f>
        <v>681.3</v>
      </c>
      <c r="S19" s="62">
        <f t="shared" si="8"/>
        <v>1005.8</v>
      </c>
      <c r="T19" s="62">
        <f t="shared" si="8"/>
        <v>1390.5</v>
      </c>
      <c r="U19" s="62">
        <f t="shared" si="5"/>
        <v>771.4</v>
      </c>
      <c r="V19" s="62">
        <f t="shared" si="5"/>
        <v>981.8</v>
      </c>
    </row>
    <row r="20" spans="1:22" x14ac:dyDescent="0.2">
      <c r="A20" s="63" t="s">
        <v>25</v>
      </c>
      <c r="B20" s="64" t="s">
        <v>24</v>
      </c>
      <c r="C20" s="65">
        <v>30</v>
      </c>
      <c r="D20" s="58">
        <f t="shared" si="0"/>
        <v>1137.0999999999999</v>
      </c>
      <c r="E20" s="57">
        <v>37.902999999999999</v>
      </c>
      <c r="F20" s="58">
        <v>463.5</v>
      </c>
      <c r="G20" s="57">
        <f t="shared" si="1"/>
        <v>15.45</v>
      </c>
      <c r="H20" s="58">
        <f t="shared" si="2"/>
        <v>467.5</v>
      </c>
      <c r="I20" s="57">
        <v>15.582816624000003</v>
      </c>
      <c r="J20" s="58">
        <v>453</v>
      </c>
      <c r="K20" s="57">
        <f t="shared" si="6"/>
        <v>15.1</v>
      </c>
      <c r="L20" s="66"/>
      <c r="M20" s="57">
        <f t="shared" si="6"/>
        <v>0</v>
      </c>
      <c r="N20" s="58">
        <f t="shared" si="3"/>
        <v>478.3</v>
      </c>
      <c r="O20" s="57">
        <f t="shared" si="7"/>
        <v>15.943830999999999</v>
      </c>
      <c r="P20" s="62">
        <f>ROUND($C20*$G20*P$6,1)</f>
        <v>635</v>
      </c>
      <c r="Q20" s="62">
        <v>0</v>
      </c>
      <c r="R20" s="62">
        <f t="shared" si="8"/>
        <v>681.3</v>
      </c>
      <c r="S20" s="62">
        <f t="shared" si="8"/>
        <v>1005.8</v>
      </c>
      <c r="T20" s="62">
        <f t="shared" si="8"/>
        <v>1390.5</v>
      </c>
      <c r="U20" s="62">
        <f t="shared" si="5"/>
        <v>771.4</v>
      </c>
      <c r="V20" s="62">
        <f t="shared" si="5"/>
        <v>981.8</v>
      </c>
    </row>
    <row r="21" spans="1:22" x14ac:dyDescent="0.2">
      <c r="A21" s="63" t="s">
        <v>26</v>
      </c>
      <c r="B21" s="64" t="s">
        <v>24</v>
      </c>
      <c r="C21" s="65">
        <v>45</v>
      </c>
      <c r="D21" s="58">
        <f t="shared" si="0"/>
        <v>1705.6</v>
      </c>
      <c r="E21" s="57">
        <v>37.902999999999999</v>
      </c>
      <c r="F21" s="58">
        <v>463.5</v>
      </c>
      <c r="G21" s="57">
        <f t="shared" si="1"/>
        <v>10.3</v>
      </c>
      <c r="H21" s="58">
        <f t="shared" si="2"/>
        <v>467.5</v>
      </c>
      <c r="I21" s="57">
        <v>10.388544416000002</v>
      </c>
      <c r="J21" s="58">
        <v>453</v>
      </c>
      <c r="K21" s="57">
        <f t="shared" si="6"/>
        <v>10.066666666666666</v>
      </c>
      <c r="L21" s="66"/>
      <c r="M21" s="57">
        <f t="shared" si="6"/>
        <v>0</v>
      </c>
      <c r="N21" s="58">
        <f t="shared" si="3"/>
        <v>478.3</v>
      </c>
      <c r="O21" s="57">
        <f t="shared" si="7"/>
        <v>10.629220666666667</v>
      </c>
      <c r="P21" s="62">
        <f>ROUND($C21*$G21*P$6,1)</f>
        <v>635</v>
      </c>
      <c r="Q21" s="62">
        <v>0</v>
      </c>
      <c r="R21" s="62">
        <f t="shared" si="8"/>
        <v>681.3</v>
      </c>
      <c r="S21" s="62">
        <f t="shared" si="8"/>
        <v>1005.8</v>
      </c>
      <c r="T21" s="62">
        <f t="shared" si="8"/>
        <v>1390.5</v>
      </c>
      <c r="U21" s="62">
        <f t="shared" si="5"/>
        <v>771.4</v>
      </c>
      <c r="V21" s="62">
        <f t="shared" si="5"/>
        <v>981.8</v>
      </c>
    </row>
    <row r="22" spans="1:22" x14ac:dyDescent="0.2">
      <c r="A22" s="63" t="s">
        <v>27</v>
      </c>
      <c r="B22" s="64" t="s">
        <v>28</v>
      </c>
      <c r="C22" s="65">
        <v>15</v>
      </c>
      <c r="D22" s="58">
        <f t="shared" si="0"/>
        <v>568.5</v>
      </c>
      <c r="E22" s="57">
        <v>37.902999999999999</v>
      </c>
      <c r="F22" s="58">
        <v>489.1</v>
      </c>
      <c r="G22" s="57">
        <f t="shared" si="1"/>
        <v>32.606666666666669</v>
      </c>
      <c r="H22" s="58">
        <f t="shared" si="2"/>
        <v>467.5</v>
      </c>
      <c r="I22" s="57">
        <v>31.165633248000006</v>
      </c>
      <c r="J22" s="58">
        <v>453</v>
      </c>
      <c r="K22" s="57">
        <f t="shared" si="6"/>
        <v>30.2</v>
      </c>
      <c r="L22" s="66"/>
      <c r="M22" s="57">
        <f t="shared" si="6"/>
        <v>0</v>
      </c>
      <c r="N22" s="58">
        <f t="shared" si="3"/>
        <v>478.3</v>
      </c>
      <c r="O22" s="57">
        <f t="shared" si="7"/>
        <v>31.887661999999999</v>
      </c>
      <c r="P22" s="62">
        <v>0</v>
      </c>
      <c r="Q22" s="62">
        <f t="shared" ref="Q22:S25" si="9">ROUND($C22*$G22*Q$6,1)</f>
        <v>792.3</v>
      </c>
      <c r="R22" s="62">
        <f t="shared" si="9"/>
        <v>719</v>
      </c>
      <c r="S22" s="62">
        <f t="shared" si="9"/>
        <v>1061.3</v>
      </c>
      <c r="T22" s="62">
        <v>0</v>
      </c>
      <c r="U22" s="62">
        <f t="shared" si="5"/>
        <v>771.4</v>
      </c>
      <c r="V22" s="62">
        <f t="shared" si="5"/>
        <v>981.8</v>
      </c>
    </row>
    <row r="23" spans="1:22" x14ac:dyDescent="0.2">
      <c r="A23" s="63" t="s">
        <v>29</v>
      </c>
      <c r="B23" s="64" t="s">
        <v>28</v>
      </c>
      <c r="C23" s="65">
        <v>30</v>
      </c>
      <c r="D23" s="58">
        <f t="shared" si="0"/>
        <v>1137.0999999999999</v>
      </c>
      <c r="E23" s="57">
        <v>37.902999999999999</v>
      </c>
      <c r="F23" s="58">
        <v>489.1</v>
      </c>
      <c r="G23" s="57">
        <f t="shared" si="1"/>
        <v>16.303333333333335</v>
      </c>
      <c r="H23" s="58">
        <f t="shared" si="2"/>
        <v>467.5</v>
      </c>
      <c r="I23" s="57">
        <v>15.582816624000003</v>
      </c>
      <c r="J23" s="58">
        <v>453</v>
      </c>
      <c r="K23" s="57">
        <f t="shared" si="6"/>
        <v>15.1</v>
      </c>
      <c r="L23" s="66"/>
      <c r="M23" s="57">
        <f t="shared" si="6"/>
        <v>0</v>
      </c>
      <c r="N23" s="58">
        <f t="shared" si="3"/>
        <v>478.3</v>
      </c>
      <c r="O23" s="57">
        <f t="shared" si="7"/>
        <v>15.943830999999999</v>
      </c>
      <c r="P23" s="62">
        <v>0</v>
      </c>
      <c r="Q23" s="62">
        <f t="shared" si="9"/>
        <v>792.3</v>
      </c>
      <c r="R23" s="62">
        <f t="shared" si="9"/>
        <v>719</v>
      </c>
      <c r="S23" s="62">
        <f t="shared" si="9"/>
        <v>1061.3</v>
      </c>
      <c r="T23" s="62">
        <v>0</v>
      </c>
      <c r="U23" s="62">
        <f t="shared" si="5"/>
        <v>771.4</v>
      </c>
      <c r="V23" s="62">
        <f t="shared" si="5"/>
        <v>981.8</v>
      </c>
    </row>
    <row r="24" spans="1:22" x14ac:dyDescent="0.2">
      <c r="A24" s="63" t="s">
        <v>30</v>
      </c>
      <c r="B24" s="64" t="s">
        <v>28</v>
      </c>
      <c r="C24" s="65">
        <v>45</v>
      </c>
      <c r="D24" s="58">
        <f t="shared" si="0"/>
        <v>1705.6</v>
      </c>
      <c r="E24" s="57">
        <v>37.902999999999999</v>
      </c>
      <c r="F24" s="58">
        <v>489.1</v>
      </c>
      <c r="G24" s="57">
        <f t="shared" si="1"/>
        <v>10.86888888888889</v>
      </c>
      <c r="H24" s="58">
        <f t="shared" si="2"/>
        <v>467.5</v>
      </c>
      <c r="I24" s="57">
        <v>10.388544416000002</v>
      </c>
      <c r="J24" s="58">
        <v>453</v>
      </c>
      <c r="K24" s="57">
        <f t="shared" si="6"/>
        <v>10.066666666666666</v>
      </c>
      <c r="L24" s="66"/>
      <c r="M24" s="57">
        <f t="shared" si="6"/>
        <v>0</v>
      </c>
      <c r="N24" s="58">
        <f t="shared" si="3"/>
        <v>478.3</v>
      </c>
      <c r="O24" s="57">
        <f t="shared" si="7"/>
        <v>10.629220666666667</v>
      </c>
      <c r="P24" s="62">
        <v>0</v>
      </c>
      <c r="Q24" s="62">
        <f t="shared" si="9"/>
        <v>792.3</v>
      </c>
      <c r="R24" s="62">
        <f t="shared" si="9"/>
        <v>719</v>
      </c>
      <c r="S24" s="62">
        <f t="shared" si="9"/>
        <v>1061.3</v>
      </c>
      <c r="T24" s="62">
        <v>0</v>
      </c>
      <c r="U24" s="62">
        <f t="shared" si="5"/>
        <v>771.4</v>
      </c>
      <c r="V24" s="62">
        <f t="shared" si="5"/>
        <v>981.8</v>
      </c>
    </row>
    <row r="25" spans="1:22" x14ac:dyDescent="0.2">
      <c r="A25" s="63" t="s">
        <v>31</v>
      </c>
      <c r="B25" s="64" t="s">
        <v>32</v>
      </c>
      <c r="C25" s="65">
        <v>21.43</v>
      </c>
      <c r="D25" s="58">
        <f t="shared" si="0"/>
        <v>812.3</v>
      </c>
      <c r="E25" s="57">
        <v>37.902999999999999</v>
      </c>
      <c r="F25" s="58">
        <v>381.2</v>
      </c>
      <c r="G25" s="57">
        <f t="shared" si="1"/>
        <v>17.78814745683621</v>
      </c>
      <c r="H25" s="58">
        <f t="shared" si="2"/>
        <v>385.4</v>
      </c>
      <c r="I25" s="57">
        <v>17.983111723005138</v>
      </c>
      <c r="J25" s="58">
        <v>357.4</v>
      </c>
      <c r="K25" s="57">
        <f t="shared" si="6"/>
        <v>16.677554829678019</v>
      </c>
      <c r="L25" s="66"/>
      <c r="M25" s="57">
        <f t="shared" si="6"/>
        <v>0</v>
      </c>
      <c r="N25" s="58">
        <f t="shared" si="3"/>
        <v>394.3</v>
      </c>
      <c r="O25" s="57">
        <v>18.399000000000001</v>
      </c>
      <c r="P25" s="62">
        <f>ROUND($C25*$G25*P$6,1)</f>
        <v>522.20000000000005</v>
      </c>
      <c r="Q25" s="62">
        <f t="shared" si="9"/>
        <v>617.5</v>
      </c>
      <c r="R25" s="62">
        <f t="shared" si="9"/>
        <v>560.4</v>
      </c>
      <c r="S25" s="62">
        <f t="shared" si="9"/>
        <v>827.2</v>
      </c>
      <c r="T25" s="62">
        <f>ROUND($C25*$G25*T$6,1)</f>
        <v>1143.5999999999999</v>
      </c>
      <c r="U25" s="62">
        <f t="shared" si="5"/>
        <v>635.9</v>
      </c>
      <c r="V25" s="62">
        <f t="shared" si="5"/>
        <v>809.3</v>
      </c>
    </row>
    <row r="26" spans="1:22" x14ac:dyDescent="0.2">
      <c r="A26" s="68"/>
      <c r="B26" s="69"/>
      <c r="C26" s="70"/>
      <c r="D26" s="70"/>
      <c r="E26" s="71"/>
      <c r="F26" s="70"/>
      <c r="G26" s="71"/>
      <c r="H26" s="72"/>
      <c r="I26" s="71"/>
      <c r="J26" s="70"/>
      <c r="K26" s="71"/>
      <c r="L26" s="71"/>
      <c r="M26" s="71"/>
      <c r="N26" s="70"/>
      <c r="O26" s="71"/>
      <c r="P26" s="73"/>
      <c r="Q26" s="73"/>
      <c r="R26" s="73"/>
      <c r="S26" s="73"/>
      <c r="T26" s="73"/>
      <c r="U26" s="74"/>
      <c r="V26" s="74"/>
    </row>
    <row r="27" spans="1:22" x14ac:dyDescent="0.2">
      <c r="A27" s="34"/>
      <c r="B27" s="35" t="s">
        <v>4</v>
      </c>
      <c r="C27" s="36"/>
      <c r="D27" s="37"/>
      <c r="E27" s="38"/>
      <c r="F27" s="39"/>
      <c r="G27" s="38"/>
      <c r="H27" s="39"/>
      <c r="I27" s="38"/>
      <c r="J27" s="37"/>
      <c r="K27" s="37"/>
      <c r="L27" s="37"/>
      <c r="M27" s="37"/>
      <c r="N27" s="38"/>
      <c r="O27" s="38"/>
      <c r="P27" s="40"/>
      <c r="Q27" s="41"/>
      <c r="R27" s="41"/>
      <c r="S27" s="41"/>
      <c r="T27" s="41"/>
      <c r="U27" s="37"/>
      <c r="V27" s="42"/>
    </row>
    <row r="28" spans="1:22" x14ac:dyDescent="0.2">
      <c r="A28" s="75"/>
      <c r="B28" s="76"/>
      <c r="C28" s="77"/>
      <c r="D28" s="48"/>
      <c r="E28" s="49"/>
      <c r="F28" s="48"/>
      <c r="G28" s="49"/>
      <c r="H28" s="78"/>
      <c r="I28" s="49"/>
      <c r="J28" s="48"/>
      <c r="K28" s="49"/>
      <c r="L28" s="49"/>
      <c r="M28" s="49"/>
      <c r="N28" s="79"/>
      <c r="O28" s="49"/>
      <c r="P28" s="51"/>
      <c r="Q28" s="51"/>
      <c r="R28" s="51"/>
      <c r="S28" s="51"/>
      <c r="T28" s="51"/>
      <c r="U28" s="80"/>
      <c r="V28" s="80"/>
    </row>
    <row r="29" spans="1:22" ht="38.25" x14ac:dyDescent="0.2">
      <c r="A29" s="81">
        <v>1204</v>
      </c>
      <c r="B29" s="82" t="s">
        <v>43</v>
      </c>
      <c r="C29" s="83">
        <v>30</v>
      </c>
      <c r="D29" s="58">
        <f t="shared" ref="D29:D50" si="10">ROUND(E29*C29,1)</f>
        <v>1137.0999999999999</v>
      </c>
      <c r="E29" s="57">
        <v>37.902999999999999</v>
      </c>
      <c r="F29" s="58">
        <f t="shared" ref="F29:F50" si="11">ROUND(C29*G29,1)</f>
        <v>330.4</v>
      </c>
      <c r="G29" s="57">
        <v>11.012</v>
      </c>
      <c r="H29" s="59">
        <v>281.60000000000002</v>
      </c>
      <c r="I29" s="57">
        <v>11.137363353600001</v>
      </c>
      <c r="J29" s="58">
        <f t="shared" ref="J29:J50" si="12">ROUND(C29*K29,1)</f>
        <v>331.5</v>
      </c>
      <c r="K29" s="57">
        <v>11.05</v>
      </c>
      <c r="L29" s="58">
        <f>ROUND(C29*M29,1)</f>
        <v>0</v>
      </c>
      <c r="M29" s="57"/>
      <c r="N29" s="58">
        <f t="shared" ref="N29:N50" si="13">ROUND(O29*C29,1)</f>
        <v>341.8</v>
      </c>
      <c r="O29" s="57">
        <v>11.394</v>
      </c>
      <c r="P29" s="62">
        <f t="shared" ref="P29:T38" si="14">ROUND($C29*$G29*P$6,1)</f>
        <v>452.6</v>
      </c>
      <c r="Q29" s="62">
        <f t="shared" si="14"/>
        <v>535.20000000000005</v>
      </c>
      <c r="R29" s="62">
        <f t="shared" si="14"/>
        <v>485.6</v>
      </c>
      <c r="S29" s="62">
        <f t="shared" si="14"/>
        <v>716.9</v>
      </c>
      <c r="T29" s="62">
        <f t="shared" si="14"/>
        <v>991.1</v>
      </c>
      <c r="U29" s="62">
        <f t="shared" ref="U29:V50" si="15">ROUND($H29*U$6,1)</f>
        <v>464.6</v>
      </c>
      <c r="V29" s="62">
        <f t="shared" si="15"/>
        <v>591.4</v>
      </c>
    </row>
    <row r="30" spans="1:22" ht="63.75" x14ac:dyDescent="0.2">
      <c r="A30" s="81">
        <v>1205</v>
      </c>
      <c r="B30" s="64" t="s">
        <v>44</v>
      </c>
      <c r="C30" s="65">
        <v>100</v>
      </c>
      <c r="D30" s="58">
        <f t="shared" si="10"/>
        <v>3790.3</v>
      </c>
      <c r="E30" s="57">
        <v>37.902999999999999</v>
      </c>
      <c r="F30" s="58">
        <f t="shared" si="11"/>
        <v>1101.2</v>
      </c>
      <c r="G30" s="57">
        <v>11.012</v>
      </c>
      <c r="H30" s="59">
        <v>281.60000000000002</v>
      </c>
      <c r="I30" s="57">
        <v>11.138945365440001</v>
      </c>
      <c r="J30" s="58">
        <f t="shared" si="12"/>
        <v>1105</v>
      </c>
      <c r="K30" s="57">
        <v>11.05</v>
      </c>
      <c r="L30" s="58">
        <f t="shared" ref="L30:L50" si="16">ROUND(C30*M30,1)</f>
        <v>0</v>
      </c>
      <c r="M30" s="57"/>
      <c r="N30" s="58">
        <f t="shared" si="13"/>
        <v>1139.4000000000001</v>
      </c>
      <c r="O30" s="57">
        <v>11.394</v>
      </c>
      <c r="P30" s="62">
        <f t="shared" si="14"/>
        <v>1508.6</v>
      </c>
      <c r="Q30" s="62">
        <f t="shared" si="14"/>
        <v>1783.9</v>
      </c>
      <c r="R30" s="62">
        <f t="shared" si="14"/>
        <v>1618.8</v>
      </c>
      <c r="S30" s="62">
        <f t="shared" si="14"/>
        <v>2389.6</v>
      </c>
      <c r="T30" s="62">
        <f t="shared" si="14"/>
        <v>3303.6</v>
      </c>
      <c r="U30" s="62">
        <f t="shared" si="15"/>
        <v>464.6</v>
      </c>
      <c r="V30" s="62">
        <f t="shared" si="15"/>
        <v>591.4</v>
      </c>
    </row>
    <row r="31" spans="1:22" ht="63.75" x14ac:dyDescent="0.2">
      <c r="A31" s="81">
        <v>1206</v>
      </c>
      <c r="B31" s="64" t="s">
        <v>45</v>
      </c>
      <c r="C31" s="65">
        <v>50</v>
      </c>
      <c r="D31" s="58">
        <f t="shared" si="10"/>
        <v>1895.2</v>
      </c>
      <c r="E31" s="57">
        <v>37.902999999999999</v>
      </c>
      <c r="F31" s="58">
        <f t="shared" si="11"/>
        <v>550.6</v>
      </c>
      <c r="G31" s="57">
        <v>11.012</v>
      </c>
      <c r="H31" s="59">
        <v>281.60000000000002</v>
      </c>
      <c r="I31" s="57">
        <v>11.138945365440001</v>
      </c>
      <c r="J31" s="58">
        <f t="shared" si="12"/>
        <v>552.5</v>
      </c>
      <c r="K31" s="57">
        <v>11.05</v>
      </c>
      <c r="L31" s="58">
        <f t="shared" si="16"/>
        <v>0</v>
      </c>
      <c r="M31" s="57"/>
      <c r="N31" s="58">
        <f t="shared" si="13"/>
        <v>569.70000000000005</v>
      </c>
      <c r="O31" s="57">
        <v>11.394</v>
      </c>
      <c r="P31" s="62">
        <f t="shared" si="14"/>
        <v>754.3</v>
      </c>
      <c r="Q31" s="62">
        <f t="shared" si="14"/>
        <v>892</v>
      </c>
      <c r="R31" s="62">
        <f t="shared" si="14"/>
        <v>809.4</v>
      </c>
      <c r="S31" s="62">
        <f t="shared" si="14"/>
        <v>1194.8</v>
      </c>
      <c r="T31" s="62">
        <f t="shared" si="14"/>
        <v>1651.8</v>
      </c>
      <c r="U31" s="62">
        <f t="shared" si="15"/>
        <v>464.6</v>
      </c>
      <c r="V31" s="62">
        <f t="shared" si="15"/>
        <v>591.4</v>
      </c>
    </row>
    <row r="32" spans="1:22" ht="38.25" x14ac:dyDescent="0.2">
      <c r="A32" s="81">
        <v>1210</v>
      </c>
      <c r="B32" s="82" t="s">
        <v>46</v>
      </c>
      <c r="C32" s="83">
        <v>50</v>
      </c>
      <c r="D32" s="58">
        <f t="shared" si="10"/>
        <v>1895.2</v>
      </c>
      <c r="E32" s="57">
        <v>37.902999999999999</v>
      </c>
      <c r="F32" s="58">
        <f t="shared" si="11"/>
        <v>550.6</v>
      </c>
      <c r="G32" s="57">
        <v>11.012</v>
      </c>
      <c r="H32" s="59">
        <v>281.60000000000002</v>
      </c>
      <c r="I32" s="57">
        <v>11.138945365440001</v>
      </c>
      <c r="J32" s="58">
        <f t="shared" si="12"/>
        <v>552.5</v>
      </c>
      <c r="K32" s="57">
        <v>11.05</v>
      </c>
      <c r="L32" s="58">
        <f t="shared" si="16"/>
        <v>0</v>
      </c>
      <c r="M32" s="57"/>
      <c r="N32" s="58">
        <f t="shared" si="13"/>
        <v>569.70000000000005</v>
      </c>
      <c r="O32" s="57">
        <v>11.394</v>
      </c>
      <c r="P32" s="62">
        <f t="shared" si="14"/>
        <v>754.3</v>
      </c>
      <c r="Q32" s="62">
        <f t="shared" si="14"/>
        <v>892</v>
      </c>
      <c r="R32" s="62">
        <f t="shared" si="14"/>
        <v>809.4</v>
      </c>
      <c r="S32" s="62">
        <f t="shared" si="14"/>
        <v>1194.8</v>
      </c>
      <c r="T32" s="62">
        <f t="shared" si="14"/>
        <v>1651.8</v>
      </c>
      <c r="U32" s="62">
        <f t="shared" si="15"/>
        <v>464.6</v>
      </c>
      <c r="V32" s="62">
        <f t="shared" si="15"/>
        <v>591.4</v>
      </c>
    </row>
    <row r="33" spans="1:22" x14ac:dyDescent="0.2">
      <c r="A33" s="84" t="s">
        <v>33</v>
      </c>
      <c r="B33" s="64" t="s">
        <v>54</v>
      </c>
      <c r="C33" s="83">
        <v>9</v>
      </c>
      <c r="D33" s="85">
        <f t="shared" si="10"/>
        <v>99.5</v>
      </c>
      <c r="E33" s="86">
        <f>K33</f>
        <v>11.05</v>
      </c>
      <c r="F33" s="58">
        <f t="shared" si="11"/>
        <v>99.1</v>
      </c>
      <c r="G33" s="57">
        <v>11.012</v>
      </c>
      <c r="H33" s="59">
        <v>281.60000000000002</v>
      </c>
      <c r="I33" s="57">
        <v>11.126816608000002</v>
      </c>
      <c r="J33" s="58">
        <f t="shared" si="12"/>
        <v>99.5</v>
      </c>
      <c r="K33" s="57">
        <v>11.05</v>
      </c>
      <c r="L33" s="58">
        <f t="shared" si="16"/>
        <v>0</v>
      </c>
      <c r="M33" s="57"/>
      <c r="N33" s="58">
        <f t="shared" si="13"/>
        <v>102.5</v>
      </c>
      <c r="O33" s="57">
        <v>11.394</v>
      </c>
      <c r="P33" s="62">
        <f t="shared" si="14"/>
        <v>135.80000000000001</v>
      </c>
      <c r="Q33" s="62">
        <f t="shared" si="14"/>
        <v>160.6</v>
      </c>
      <c r="R33" s="62">
        <f t="shared" si="14"/>
        <v>145.69999999999999</v>
      </c>
      <c r="S33" s="62">
        <f t="shared" si="14"/>
        <v>215.1</v>
      </c>
      <c r="T33" s="62">
        <f t="shared" si="14"/>
        <v>297.3</v>
      </c>
      <c r="U33" s="62">
        <f t="shared" si="15"/>
        <v>464.6</v>
      </c>
      <c r="V33" s="62">
        <f t="shared" si="15"/>
        <v>591.4</v>
      </c>
    </row>
    <row r="34" spans="1:22" x14ac:dyDescent="0.2">
      <c r="A34" s="84" t="s">
        <v>34</v>
      </c>
      <c r="B34" s="64" t="s">
        <v>61</v>
      </c>
      <c r="C34" s="83">
        <v>60</v>
      </c>
      <c r="D34" s="85">
        <f t="shared" si="10"/>
        <v>663</v>
      </c>
      <c r="E34" s="86">
        <f>K34</f>
        <v>11.05</v>
      </c>
      <c r="F34" s="58">
        <f t="shared" si="11"/>
        <v>660.7</v>
      </c>
      <c r="G34" s="57">
        <v>11.012</v>
      </c>
      <c r="H34" s="59">
        <v>281.60000000000002</v>
      </c>
      <c r="I34" s="57">
        <v>11.1393408684</v>
      </c>
      <c r="J34" s="58">
        <f t="shared" si="12"/>
        <v>663</v>
      </c>
      <c r="K34" s="57">
        <v>11.05</v>
      </c>
      <c r="L34" s="58">
        <f t="shared" si="16"/>
        <v>0</v>
      </c>
      <c r="M34" s="57"/>
      <c r="N34" s="58">
        <f t="shared" si="13"/>
        <v>683.6</v>
      </c>
      <c r="O34" s="57">
        <v>11.394</v>
      </c>
      <c r="P34" s="62">
        <f t="shared" si="14"/>
        <v>905.2</v>
      </c>
      <c r="Q34" s="62">
        <f t="shared" si="14"/>
        <v>1070.4000000000001</v>
      </c>
      <c r="R34" s="62">
        <f t="shared" si="14"/>
        <v>971.3</v>
      </c>
      <c r="S34" s="62">
        <f t="shared" si="14"/>
        <v>1433.8</v>
      </c>
      <c r="T34" s="62">
        <f t="shared" si="14"/>
        <v>1982.2</v>
      </c>
      <c r="U34" s="62">
        <f t="shared" si="15"/>
        <v>464.6</v>
      </c>
      <c r="V34" s="62">
        <f t="shared" si="15"/>
        <v>591.4</v>
      </c>
    </row>
    <row r="35" spans="1:22" x14ac:dyDescent="0.2">
      <c r="A35" s="81">
        <v>1238</v>
      </c>
      <c r="B35" s="64" t="s">
        <v>47</v>
      </c>
      <c r="C35" s="65">
        <v>55</v>
      </c>
      <c r="D35" s="58">
        <f t="shared" si="10"/>
        <v>2084.6999999999998</v>
      </c>
      <c r="E35" s="57">
        <v>37.902999999999999</v>
      </c>
      <c r="F35" s="58">
        <f t="shared" si="11"/>
        <v>605.70000000000005</v>
      </c>
      <c r="G35" s="57">
        <v>11.012</v>
      </c>
      <c r="H35" s="59">
        <v>281.60000000000002</v>
      </c>
      <c r="I35" s="57">
        <v>11.138082449890909</v>
      </c>
      <c r="J35" s="58">
        <f t="shared" si="12"/>
        <v>607.79999999999995</v>
      </c>
      <c r="K35" s="57">
        <v>11.05</v>
      </c>
      <c r="L35" s="58">
        <f t="shared" si="16"/>
        <v>0</v>
      </c>
      <c r="M35" s="57"/>
      <c r="N35" s="58">
        <f t="shared" si="13"/>
        <v>626.70000000000005</v>
      </c>
      <c r="O35" s="57">
        <v>11.394</v>
      </c>
      <c r="P35" s="62">
        <f t="shared" si="14"/>
        <v>829.8</v>
      </c>
      <c r="Q35" s="62">
        <f t="shared" si="14"/>
        <v>981.2</v>
      </c>
      <c r="R35" s="62">
        <f t="shared" si="14"/>
        <v>890.3</v>
      </c>
      <c r="S35" s="62">
        <f t="shared" si="14"/>
        <v>1314.3</v>
      </c>
      <c r="T35" s="62">
        <f t="shared" si="14"/>
        <v>1817</v>
      </c>
      <c r="U35" s="62">
        <f t="shared" si="15"/>
        <v>464.6</v>
      </c>
      <c r="V35" s="62">
        <f t="shared" si="15"/>
        <v>591.4</v>
      </c>
    </row>
    <row r="36" spans="1:22" x14ac:dyDescent="0.2">
      <c r="A36" s="81">
        <v>1239</v>
      </c>
      <c r="B36" s="64" t="s">
        <v>62</v>
      </c>
      <c r="C36" s="83">
        <v>27</v>
      </c>
      <c r="D36" s="58">
        <f t="shared" si="10"/>
        <v>1023.4</v>
      </c>
      <c r="E36" s="57">
        <v>37.902999999999999</v>
      </c>
      <c r="F36" s="58">
        <f t="shared" si="11"/>
        <v>297.3</v>
      </c>
      <c r="G36" s="57">
        <v>11.012</v>
      </c>
      <c r="H36" s="59">
        <v>281.60000000000002</v>
      </c>
      <c r="I36" s="57">
        <v>11.140000040000004</v>
      </c>
      <c r="J36" s="58">
        <f t="shared" si="12"/>
        <v>298.39999999999998</v>
      </c>
      <c r="K36" s="57">
        <v>11.05</v>
      </c>
      <c r="L36" s="58">
        <f t="shared" si="16"/>
        <v>0</v>
      </c>
      <c r="M36" s="57"/>
      <c r="N36" s="58">
        <f t="shared" si="13"/>
        <v>307.60000000000002</v>
      </c>
      <c r="O36" s="57">
        <v>11.394</v>
      </c>
      <c r="P36" s="62">
        <f t="shared" si="14"/>
        <v>407.3</v>
      </c>
      <c r="Q36" s="62">
        <f t="shared" si="14"/>
        <v>481.7</v>
      </c>
      <c r="R36" s="62">
        <f t="shared" si="14"/>
        <v>437.1</v>
      </c>
      <c r="S36" s="62">
        <f t="shared" si="14"/>
        <v>645.20000000000005</v>
      </c>
      <c r="T36" s="62">
        <f t="shared" si="14"/>
        <v>892</v>
      </c>
      <c r="U36" s="62">
        <f t="shared" si="15"/>
        <v>464.6</v>
      </c>
      <c r="V36" s="62">
        <f t="shared" si="15"/>
        <v>591.4</v>
      </c>
    </row>
    <row r="37" spans="1:22" x14ac:dyDescent="0.2">
      <c r="A37" s="81">
        <v>1257</v>
      </c>
      <c r="B37" s="64" t="s">
        <v>49</v>
      </c>
      <c r="C37" s="65">
        <v>300</v>
      </c>
      <c r="D37" s="58">
        <f t="shared" si="10"/>
        <v>11370.9</v>
      </c>
      <c r="E37" s="57">
        <v>37.902999999999999</v>
      </c>
      <c r="F37" s="58">
        <f t="shared" si="11"/>
        <v>3303.6</v>
      </c>
      <c r="G37" s="57">
        <v>11.012</v>
      </c>
      <c r="H37" s="59">
        <v>281.60000000000002</v>
      </c>
      <c r="I37" s="57">
        <v>11.138549862480003</v>
      </c>
      <c r="J37" s="58">
        <f t="shared" si="12"/>
        <v>3315</v>
      </c>
      <c r="K37" s="57">
        <v>11.05</v>
      </c>
      <c r="L37" s="58">
        <f t="shared" si="16"/>
        <v>0</v>
      </c>
      <c r="M37" s="57"/>
      <c r="N37" s="58">
        <f t="shared" si="13"/>
        <v>3418.2</v>
      </c>
      <c r="O37" s="57">
        <v>11.394</v>
      </c>
      <c r="P37" s="62">
        <f t="shared" si="14"/>
        <v>4525.8999999999996</v>
      </c>
      <c r="Q37" s="62">
        <f t="shared" si="14"/>
        <v>5351.8</v>
      </c>
      <c r="R37" s="62">
        <f t="shared" si="14"/>
        <v>4856.3</v>
      </c>
      <c r="S37" s="62">
        <f t="shared" si="14"/>
        <v>7168.8</v>
      </c>
      <c r="T37" s="62">
        <f t="shared" si="14"/>
        <v>9910.7999999999993</v>
      </c>
      <c r="U37" s="62">
        <f t="shared" si="15"/>
        <v>464.6</v>
      </c>
      <c r="V37" s="62">
        <f t="shared" si="15"/>
        <v>591.4</v>
      </c>
    </row>
    <row r="38" spans="1:22" x14ac:dyDescent="0.2">
      <c r="A38" s="81">
        <v>1259</v>
      </c>
      <c r="B38" s="64" t="s">
        <v>48</v>
      </c>
      <c r="C38" s="65">
        <v>230</v>
      </c>
      <c r="D38" s="58">
        <f t="shared" si="10"/>
        <v>8717.7000000000007</v>
      </c>
      <c r="E38" s="57">
        <v>37.902999999999999</v>
      </c>
      <c r="F38" s="58">
        <f t="shared" si="11"/>
        <v>2532.8000000000002</v>
      </c>
      <c r="G38" s="57">
        <v>11.012</v>
      </c>
      <c r="H38" s="59">
        <v>281.60000000000002</v>
      </c>
      <c r="I38" s="57">
        <v>11.138739016069565</v>
      </c>
      <c r="J38" s="58">
        <f t="shared" si="12"/>
        <v>2541.5</v>
      </c>
      <c r="K38" s="57">
        <v>11.05</v>
      </c>
      <c r="L38" s="58">
        <f t="shared" si="16"/>
        <v>0</v>
      </c>
      <c r="M38" s="57"/>
      <c r="N38" s="58">
        <f t="shared" si="13"/>
        <v>2620.6</v>
      </c>
      <c r="O38" s="57">
        <v>11.394</v>
      </c>
      <c r="P38" s="62">
        <f t="shared" si="14"/>
        <v>3469.9</v>
      </c>
      <c r="Q38" s="62">
        <f t="shared" si="14"/>
        <v>4103.1000000000004</v>
      </c>
      <c r="R38" s="62">
        <f t="shared" si="14"/>
        <v>3723.2</v>
      </c>
      <c r="S38" s="62">
        <f t="shared" si="14"/>
        <v>5496.1</v>
      </c>
      <c r="T38" s="62">
        <f t="shared" si="14"/>
        <v>7598.3</v>
      </c>
      <c r="U38" s="62">
        <f t="shared" si="15"/>
        <v>464.6</v>
      </c>
      <c r="V38" s="62">
        <f t="shared" si="15"/>
        <v>591.4</v>
      </c>
    </row>
    <row r="39" spans="1:22" x14ac:dyDescent="0.2">
      <c r="A39" s="81">
        <v>1261</v>
      </c>
      <c r="B39" s="82" t="s">
        <v>50</v>
      </c>
      <c r="C39" s="83">
        <v>600</v>
      </c>
      <c r="D39" s="58">
        <f t="shared" si="10"/>
        <v>22741.8</v>
      </c>
      <c r="E39" s="57">
        <v>37.902999999999999</v>
      </c>
      <c r="F39" s="58">
        <f t="shared" si="11"/>
        <v>6607.2</v>
      </c>
      <c r="G39" s="57">
        <v>11.012</v>
      </c>
      <c r="H39" s="59">
        <v>281.60000000000002</v>
      </c>
      <c r="I39" s="57">
        <v>11.138549862480003</v>
      </c>
      <c r="J39" s="58">
        <f t="shared" si="12"/>
        <v>6630</v>
      </c>
      <c r="K39" s="57">
        <v>11.05</v>
      </c>
      <c r="L39" s="58">
        <f t="shared" si="16"/>
        <v>0</v>
      </c>
      <c r="M39" s="57"/>
      <c r="N39" s="58">
        <f t="shared" si="13"/>
        <v>6836.4</v>
      </c>
      <c r="O39" s="57">
        <v>11.394</v>
      </c>
      <c r="P39" s="62">
        <f t="shared" ref="P39:T50" si="17">ROUND($C39*$G39*P$6,1)</f>
        <v>9051.9</v>
      </c>
      <c r="Q39" s="62">
        <f t="shared" si="17"/>
        <v>10703.7</v>
      </c>
      <c r="R39" s="62">
        <f t="shared" si="17"/>
        <v>9712.6</v>
      </c>
      <c r="S39" s="62">
        <f t="shared" si="17"/>
        <v>14337.6</v>
      </c>
      <c r="T39" s="62">
        <f t="shared" si="17"/>
        <v>19821.599999999999</v>
      </c>
      <c r="U39" s="62">
        <f t="shared" si="15"/>
        <v>464.6</v>
      </c>
      <c r="V39" s="62">
        <f t="shared" si="15"/>
        <v>591.4</v>
      </c>
    </row>
    <row r="40" spans="1:22" x14ac:dyDescent="0.2">
      <c r="A40" s="81">
        <v>1262</v>
      </c>
      <c r="B40" s="64" t="s">
        <v>63</v>
      </c>
      <c r="C40" s="65">
        <v>500</v>
      </c>
      <c r="D40" s="58">
        <f t="shared" si="10"/>
        <v>18951.5</v>
      </c>
      <c r="E40" s="57">
        <v>37.902999999999999</v>
      </c>
      <c r="F40" s="58">
        <f t="shared" si="11"/>
        <v>5506</v>
      </c>
      <c r="G40" s="57">
        <v>11.012</v>
      </c>
      <c r="H40" s="59">
        <v>281.60000000000002</v>
      </c>
      <c r="I40" s="57">
        <v>11.138470761888003</v>
      </c>
      <c r="J40" s="58">
        <f t="shared" si="12"/>
        <v>5525</v>
      </c>
      <c r="K40" s="57">
        <v>11.05</v>
      </c>
      <c r="L40" s="58">
        <f t="shared" si="16"/>
        <v>0</v>
      </c>
      <c r="M40" s="57"/>
      <c r="N40" s="58">
        <f t="shared" si="13"/>
        <v>5697</v>
      </c>
      <c r="O40" s="57">
        <v>11.394</v>
      </c>
      <c r="P40" s="62">
        <f t="shared" si="17"/>
        <v>7543.2</v>
      </c>
      <c r="Q40" s="62">
        <f t="shared" si="17"/>
        <v>8919.7000000000007</v>
      </c>
      <c r="R40" s="62">
        <f t="shared" si="17"/>
        <v>8093.8</v>
      </c>
      <c r="S40" s="62">
        <f t="shared" si="17"/>
        <v>11948</v>
      </c>
      <c r="T40" s="62">
        <f t="shared" si="17"/>
        <v>16518</v>
      </c>
      <c r="U40" s="62">
        <f t="shared" si="15"/>
        <v>464.6</v>
      </c>
      <c r="V40" s="62">
        <f t="shared" si="15"/>
        <v>591.4</v>
      </c>
    </row>
    <row r="41" spans="1:22" x14ac:dyDescent="0.2">
      <c r="A41" s="81">
        <v>1276</v>
      </c>
      <c r="B41" s="82" t="s">
        <v>51</v>
      </c>
      <c r="C41" s="83">
        <v>260</v>
      </c>
      <c r="D41" s="58">
        <f t="shared" si="10"/>
        <v>9854.7999999999993</v>
      </c>
      <c r="E41" s="57">
        <v>37.902999999999999</v>
      </c>
      <c r="F41" s="58">
        <f t="shared" si="11"/>
        <v>2863.1</v>
      </c>
      <c r="G41" s="57">
        <v>11.012</v>
      </c>
      <c r="H41" s="59">
        <v>281.60000000000002</v>
      </c>
      <c r="I41" s="57">
        <v>11.138580285784618</v>
      </c>
      <c r="J41" s="58">
        <f t="shared" si="12"/>
        <v>2873</v>
      </c>
      <c r="K41" s="57">
        <v>11.05</v>
      </c>
      <c r="L41" s="58">
        <f t="shared" si="16"/>
        <v>0</v>
      </c>
      <c r="M41" s="57"/>
      <c r="N41" s="58">
        <f t="shared" si="13"/>
        <v>2962.4</v>
      </c>
      <c r="O41" s="57">
        <v>11.394</v>
      </c>
      <c r="P41" s="62">
        <f t="shared" si="17"/>
        <v>3922.5</v>
      </c>
      <c r="Q41" s="62">
        <f t="shared" si="17"/>
        <v>4638.3</v>
      </c>
      <c r="R41" s="62">
        <f t="shared" si="17"/>
        <v>4208.8</v>
      </c>
      <c r="S41" s="62">
        <f t="shared" si="17"/>
        <v>6213</v>
      </c>
      <c r="T41" s="62">
        <f t="shared" si="17"/>
        <v>8589.4</v>
      </c>
      <c r="U41" s="62">
        <f t="shared" si="15"/>
        <v>464.6</v>
      </c>
      <c r="V41" s="62">
        <f t="shared" si="15"/>
        <v>591.4</v>
      </c>
    </row>
    <row r="42" spans="1:22" ht="25.5" x14ac:dyDescent="0.2">
      <c r="A42" s="81">
        <v>1278</v>
      </c>
      <c r="B42" s="64" t="s">
        <v>52</v>
      </c>
      <c r="C42" s="65">
        <v>60</v>
      </c>
      <c r="D42" s="58">
        <f t="shared" si="10"/>
        <v>2274.1999999999998</v>
      </c>
      <c r="E42" s="57">
        <v>37.902999999999999</v>
      </c>
      <c r="F42" s="58">
        <f t="shared" si="11"/>
        <v>660.7</v>
      </c>
      <c r="G42" s="57">
        <v>11.012</v>
      </c>
      <c r="H42" s="59">
        <v>281.60000000000002</v>
      </c>
      <c r="I42" s="57">
        <v>11.1393408684</v>
      </c>
      <c r="J42" s="58">
        <f t="shared" si="12"/>
        <v>663</v>
      </c>
      <c r="K42" s="57">
        <v>11.05</v>
      </c>
      <c r="L42" s="58">
        <f t="shared" si="16"/>
        <v>0</v>
      </c>
      <c r="M42" s="57"/>
      <c r="N42" s="58">
        <f t="shared" si="13"/>
        <v>683.6</v>
      </c>
      <c r="O42" s="57">
        <v>11.394</v>
      </c>
      <c r="P42" s="62">
        <f t="shared" si="17"/>
        <v>905.2</v>
      </c>
      <c r="Q42" s="62">
        <f t="shared" si="17"/>
        <v>1070.4000000000001</v>
      </c>
      <c r="R42" s="62">
        <f t="shared" si="17"/>
        <v>971.3</v>
      </c>
      <c r="S42" s="62">
        <f t="shared" si="17"/>
        <v>1433.8</v>
      </c>
      <c r="T42" s="62">
        <f t="shared" si="17"/>
        <v>1982.2</v>
      </c>
      <c r="U42" s="62">
        <f t="shared" si="15"/>
        <v>464.6</v>
      </c>
      <c r="V42" s="62">
        <f t="shared" si="15"/>
        <v>591.4</v>
      </c>
    </row>
    <row r="43" spans="1:22" ht="25.5" x14ac:dyDescent="0.2">
      <c r="A43" s="81">
        <v>1286</v>
      </c>
      <c r="B43" s="82" t="s">
        <v>53</v>
      </c>
      <c r="C43" s="83">
        <v>100</v>
      </c>
      <c r="D43" s="58">
        <f t="shared" si="10"/>
        <v>3790.3</v>
      </c>
      <c r="E43" s="57">
        <v>37.902999999999999</v>
      </c>
      <c r="F43" s="58">
        <f t="shared" si="11"/>
        <v>1101.2</v>
      </c>
      <c r="G43" s="57">
        <v>11.012</v>
      </c>
      <c r="H43" s="59">
        <v>281.60000000000002</v>
      </c>
      <c r="I43" s="57">
        <v>11.138945365440001</v>
      </c>
      <c r="J43" s="58">
        <f t="shared" si="12"/>
        <v>1105</v>
      </c>
      <c r="K43" s="57">
        <v>11.05</v>
      </c>
      <c r="L43" s="58">
        <f t="shared" si="16"/>
        <v>0</v>
      </c>
      <c r="M43" s="57"/>
      <c r="N43" s="58">
        <f t="shared" si="13"/>
        <v>1139.4000000000001</v>
      </c>
      <c r="O43" s="57">
        <v>11.394</v>
      </c>
      <c r="P43" s="62">
        <f t="shared" si="17"/>
        <v>1508.6</v>
      </c>
      <c r="Q43" s="62">
        <f t="shared" si="17"/>
        <v>1783.9</v>
      </c>
      <c r="R43" s="62">
        <f t="shared" si="17"/>
        <v>1618.8</v>
      </c>
      <c r="S43" s="62">
        <f t="shared" si="17"/>
        <v>2389.6</v>
      </c>
      <c r="T43" s="62">
        <f t="shared" si="17"/>
        <v>3303.6</v>
      </c>
      <c r="U43" s="62">
        <f t="shared" si="15"/>
        <v>464.6</v>
      </c>
      <c r="V43" s="62">
        <f t="shared" si="15"/>
        <v>591.4</v>
      </c>
    </row>
    <row r="44" spans="1:22" x14ac:dyDescent="0.2">
      <c r="A44" s="81">
        <v>3557</v>
      </c>
      <c r="B44" s="64" t="s">
        <v>54</v>
      </c>
      <c r="C44" s="65">
        <v>81</v>
      </c>
      <c r="D44" s="58">
        <f t="shared" si="10"/>
        <v>3070.1</v>
      </c>
      <c r="E44" s="57">
        <v>37.902999999999999</v>
      </c>
      <c r="F44" s="58">
        <f t="shared" si="11"/>
        <v>1262.4000000000001</v>
      </c>
      <c r="G44" s="57">
        <v>15.585000000000001</v>
      </c>
      <c r="H44" s="59">
        <v>281.60000000000002</v>
      </c>
      <c r="I44" s="57">
        <v>9.4671690017777799</v>
      </c>
      <c r="J44" s="58">
        <f t="shared" si="12"/>
        <v>895.1</v>
      </c>
      <c r="K44" s="57">
        <v>11.05</v>
      </c>
      <c r="L44" s="58">
        <f t="shared" si="16"/>
        <v>0</v>
      </c>
      <c r="M44" s="57"/>
      <c r="N44" s="58">
        <f t="shared" si="13"/>
        <v>922.9</v>
      </c>
      <c r="O44" s="57">
        <v>11.394</v>
      </c>
      <c r="P44" s="62">
        <f t="shared" si="17"/>
        <v>1729.5</v>
      </c>
      <c r="Q44" s="62">
        <f t="shared" si="17"/>
        <v>2045.1</v>
      </c>
      <c r="R44" s="62">
        <f t="shared" si="17"/>
        <v>1855.7</v>
      </c>
      <c r="S44" s="62">
        <f t="shared" si="17"/>
        <v>2739.4</v>
      </c>
      <c r="T44" s="62">
        <f t="shared" si="17"/>
        <v>3787.2</v>
      </c>
      <c r="U44" s="62">
        <f t="shared" si="15"/>
        <v>464.6</v>
      </c>
      <c r="V44" s="62">
        <f t="shared" si="15"/>
        <v>591.4</v>
      </c>
    </row>
    <row r="45" spans="1:22" x14ac:dyDescent="0.2">
      <c r="A45" s="81">
        <v>3559</v>
      </c>
      <c r="B45" s="82" t="s">
        <v>55</v>
      </c>
      <c r="C45" s="83">
        <v>95</v>
      </c>
      <c r="D45" s="58">
        <f t="shared" si="10"/>
        <v>3600.8</v>
      </c>
      <c r="E45" s="57">
        <v>37.902999999999999</v>
      </c>
      <c r="F45" s="58">
        <f t="shared" si="11"/>
        <v>1480.6</v>
      </c>
      <c r="G45" s="57">
        <v>15.585000000000001</v>
      </c>
      <c r="H45" s="59">
        <v>281.60000000000002</v>
      </c>
      <c r="I45" s="57">
        <v>9.467091905684212</v>
      </c>
      <c r="J45" s="58">
        <f t="shared" si="12"/>
        <v>1049.8</v>
      </c>
      <c r="K45" s="57">
        <v>11.05</v>
      </c>
      <c r="L45" s="58">
        <f t="shared" si="16"/>
        <v>0</v>
      </c>
      <c r="M45" s="57"/>
      <c r="N45" s="58">
        <f t="shared" si="13"/>
        <v>1082.4000000000001</v>
      </c>
      <c r="O45" s="57">
        <v>11.394</v>
      </c>
      <c r="P45" s="62">
        <f t="shared" si="17"/>
        <v>2028.4</v>
      </c>
      <c r="Q45" s="62">
        <f t="shared" si="17"/>
        <v>2398.5</v>
      </c>
      <c r="R45" s="62">
        <f t="shared" si="17"/>
        <v>2176.4</v>
      </c>
      <c r="S45" s="62">
        <f t="shared" si="17"/>
        <v>3212.8</v>
      </c>
      <c r="T45" s="62">
        <f t="shared" si="17"/>
        <v>4441.7</v>
      </c>
      <c r="U45" s="62">
        <f t="shared" si="15"/>
        <v>464.6</v>
      </c>
      <c r="V45" s="62">
        <f t="shared" si="15"/>
        <v>591.4</v>
      </c>
    </row>
    <row r="46" spans="1:22" x14ac:dyDescent="0.2">
      <c r="A46" s="84" t="s">
        <v>35</v>
      </c>
      <c r="B46" s="82" t="s">
        <v>56</v>
      </c>
      <c r="C46" s="83">
        <v>50</v>
      </c>
      <c r="D46" s="85">
        <f t="shared" si="10"/>
        <v>527.5</v>
      </c>
      <c r="E46" s="87">
        <f>K46</f>
        <v>10.55</v>
      </c>
      <c r="F46" s="58">
        <f t="shared" si="11"/>
        <v>524.9</v>
      </c>
      <c r="G46" s="57">
        <v>10.497999999999999</v>
      </c>
      <c r="H46" s="59">
        <v>281.60000000000002</v>
      </c>
      <c r="I46" s="57">
        <v>10.616881458240002</v>
      </c>
      <c r="J46" s="58">
        <f t="shared" si="12"/>
        <v>527.5</v>
      </c>
      <c r="K46" s="57">
        <v>10.55</v>
      </c>
      <c r="L46" s="58">
        <f t="shared" si="16"/>
        <v>0</v>
      </c>
      <c r="M46" s="57"/>
      <c r="N46" s="58">
        <f t="shared" si="13"/>
        <v>543.1</v>
      </c>
      <c r="O46" s="57">
        <v>10.861000000000001</v>
      </c>
      <c r="P46" s="62">
        <f t="shared" si="17"/>
        <v>719.1</v>
      </c>
      <c r="Q46" s="62">
        <f t="shared" si="17"/>
        <v>850.3</v>
      </c>
      <c r="R46" s="62">
        <f t="shared" si="17"/>
        <v>771.6</v>
      </c>
      <c r="S46" s="62">
        <f t="shared" si="17"/>
        <v>1139</v>
      </c>
      <c r="T46" s="62">
        <f t="shared" si="17"/>
        <v>1574.7</v>
      </c>
      <c r="U46" s="62">
        <f t="shared" si="15"/>
        <v>464.6</v>
      </c>
      <c r="V46" s="62">
        <f t="shared" si="15"/>
        <v>591.4</v>
      </c>
    </row>
    <row r="47" spans="1:22" x14ac:dyDescent="0.2">
      <c r="A47" s="84" t="s">
        <v>36</v>
      </c>
      <c r="B47" s="82" t="s">
        <v>57</v>
      </c>
      <c r="C47" s="83">
        <v>25</v>
      </c>
      <c r="D47" s="85">
        <f t="shared" si="10"/>
        <v>263.8</v>
      </c>
      <c r="E47" s="87">
        <f>K47</f>
        <v>10.55</v>
      </c>
      <c r="F47" s="58">
        <f t="shared" si="11"/>
        <v>262.5</v>
      </c>
      <c r="G47" s="57">
        <v>10.497999999999999</v>
      </c>
      <c r="H47" s="59">
        <v>281.60000000000002</v>
      </c>
      <c r="I47" s="57">
        <v>10.616881458240002</v>
      </c>
      <c r="J47" s="58">
        <f t="shared" si="12"/>
        <v>263.8</v>
      </c>
      <c r="K47" s="57">
        <v>10.55</v>
      </c>
      <c r="L47" s="58">
        <f t="shared" si="16"/>
        <v>0</v>
      </c>
      <c r="M47" s="57"/>
      <c r="N47" s="58">
        <f t="shared" si="13"/>
        <v>271.5</v>
      </c>
      <c r="O47" s="57">
        <v>10.861000000000001</v>
      </c>
      <c r="P47" s="62">
        <f t="shared" si="17"/>
        <v>359.6</v>
      </c>
      <c r="Q47" s="62">
        <f t="shared" si="17"/>
        <v>425.2</v>
      </c>
      <c r="R47" s="62">
        <f t="shared" si="17"/>
        <v>385.8</v>
      </c>
      <c r="S47" s="62">
        <f t="shared" si="17"/>
        <v>569.5</v>
      </c>
      <c r="T47" s="62">
        <f t="shared" si="17"/>
        <v>787.4</v>
      </c>
      <c r="U47" s="62">
        <f t="shared" si="15"/>
        <v>464.6</v>
      </c>
      <c r="V47" s="62">
        <f t="shared" si="15"/>
        <v>591.4</v>
      </c>
    </row>
    <row r="48" spans="1:22" x14ac:dyDescent="0.2">
      <c r="A48" s="84" t="s">
        <v>37</v>
      </c>
      <c r="B48" s="82" t="s">
        <v>58</v>
      </c>
      <c r="C48" s="83">
        <v>50</v>
      </c>
      <c r="D48" s="85">
        <f t="shared" si="10"/>
        <v>527.5</v>
      </c>
      <c r="E48" s="87">
        <f>K48</f>
        <v>10.55</v>
      </c>
      <c r="F48" s="58">
        <f t="shared" si="11"/>
        <v>524.9</v>
      </c>
      <c r="G48" s="57">
        <v>10.497999999999999</v>
      </c>
      <c r="H48" s="59">
        <v>281.60000000000002</v>
      </c>
      <c r="I48" s="57">
        <v>10.616881458240002</v>
      </c>
      <c r="J48" s="58">
        <f t="shared" si="12"/>
        <v>527.5</v>
      </c>
      <c r="K48" s="57">
        <v>10.55</v>
      </c>
      <c r="L48" s="58">
        <f t="shared" si="16"/>
        <v>0</v>
      </c>
      <c r="M48" s="57"/>
      <c r="N48" s="58">
        <f t="shared" si="13"/>
        <v>543.1</v>
      </c>
      <c r="O48" s="57">
        <v>10.861000000000001</v>
      </c>
      <c r="P48" s="62">
        <f t="shared" si="17"/>
        <v>719.1</v>
      </c>
      <c r="Q48" s="62">
        <f t="shared" si="17"/>
        <v>850.3</v>
      </c>
      <c r="R48" s="62">
        <f t="shared" si="17"/>
        <v>771.6</v>
      </c>
      <c r="S48" s="62">
        <f t="shared" si="17"/>
        <v>1139</v>
      </c>
      <c r="T48" s="62">
        <f t="shared" si="17"/>
        <v>1574.7</v>
      </c>
      <c r="U48" s="62">
        <f t="shared" si="15"/>
        <v>464.6</v>
      </c>
      <c r="V48" s="62">
        <f t="shared" si="15"/>
        <v>591.4</v>
      </c>
    </row>
    <row r="49" spans="1:22" x14ac:dyDescent="0.2">
      <c r="A49" s="84" t="s">
        <v>38</v>
      </c>
      <c r="B49" s="64" t="s">
        <v>59</v>
      </c>
      <c r="C49" s="65">
        <v>50</v>
      </c>
      <c r="D49" s="85">
        <f t="shared" si="10"/>
        <v>527.5</v>
      </c>
      <c r="E49" s="87">
        <f>K49</f>
        <v>10.55</v>
      </c>
      <c r="F49" s="58">
        <f t="shared" si="11"/>
        <v>524.9</v>
      </c>
      <c r="G49" s="57">
        <v>10.497999999999999</v>
      </c>
      <c r="H49" s="59">
        <v>281.60000000000002</v>
      </c>
      <c r="I49" s="57">
        <v>10.616881458240002</v>
      </c>
      <c r="J49" s="58">
        <f t="shared" si="12"/>
        <v>527.5</v>
      </c>
      <c r="K49" s="57">
        <v>10.55</v>
      </c>
      <c r="L49" s="58">
        <f t="shared" si="16"/>
        <v>0</v>
      </c>
      <c r="M49" s="57"/>
      <c r="N49" s="58">
        <f t="shared" si="13"/>
        <v>543.1</v>
      </c>
      <c r="O49" s="57">
        <v>10.861000000000001</v>
      </c>
      <c r="P49" s="62">
        <f t="shared" si="17"/>
        <v>719.1</v>
      </c>
      <c r="Q49" s="62">
        <f t="shared" si="17"/>
        <v>850.3</v>
      </c>
      <c r="R49" s="62">
        <f t="shared" si="17"/>
        <v>771.6</v>
      </c>
      <c r="S49" s="62">
        <f t="shared" si="17"/>
        <v>1139</v>
      </c>
      <c r="T49" s="62">
        <f t="shared" si="17"/>
        <v>1574.7</v>
      </c>
      <c r="U49" s="62">
        <f t="shared" si="15"/>
        <v>464.6</v>
      </c>
      <c r="V49" s="62">
        <f t="shared" si="15"/>
        <v>591.4</v>
      </c>
    </row>
    <row r="50" spans="1:22" ht="25.5" x14ac:dyDescent="0.2">
      <c r="A50" s="84" t="s">
        <v>39</v>
      </c>
      <c r="B50" s="82" t="s">
        <v>60</v>
      </c>
      <c r="C50" s="83">
        <v>128</v>
      </c>
      <c r="D50" s="85">
        <f t="shared" si="10"/>
        <v>1414.4</v>
      </c>
      <c r="E50" s="87">
        <f>K50</f>
        <v>11.05</v>
      </c>
      <c r="F50" s="58">
        <f t="shared" si="11"/>
        <v>1409.5</v>
      </c>
      <c r="G50" s="57">
        <v>11.012</v>
      </c>
      <c r="H50" s="59">
        <v>281.60000000000002</v>
      </c>
      <c r="I50" s="57">
        <v>10.617400555875003</v>
      </c>
      <c r="J50" s="58">
        <f t="shared" si="12"/>
        <v>1414.4</v>
      </c>
      <c r="K50" s="57">
        <v>11.05</v>
      </c>
      <c r="L50" s="58">
        <f t="shared" si="16"/>
        <v>0</v>
      </c>
      <c r="M50" s="57"/>
      <c r="N50" s="58">
        <f t="shared" si="13"/>
        <v>1458.4</v>
      </c>
      <c r="O50" s="57">
        <v>11.394</v>
      </c>
      <c r="P50" s="62">
        <f t="shared" si="17"/>
        <v>1931.1</v>
      </c>
      <c r="Q50" s="62">
        <f t="shared" si="17"/>
        <v>2283.4</v>
      </c>
      <c r="R50" s="62">
        <f t="shared" si="17"/>
        <v>2072</v>
      </c>
      <c r="S50" s="62">
        <f t="shared" si="17"/>
        <v>3058.7</v>
      </c>
      <c r="T50" s="62">
        <f t="shared" si="17"/>
        <v>4228.6000000000004</v>
      </c>
      <c r="U50" s="62">
        <f t="shared" si="15"/>
        <v>464.6</v>
      </c>
      <c r="V50" s="62">
        <f t="shared" si="15"/>
        <v>591.4</v>
      </c>
    </row>
    <row r="51" spans="1:22" x14ac:dyDescent="0.2">
      <c r="A51" s="88"/>
      <c r="B51" s="89"/>
      <c r="C51" s="90"/>
      <c r="D51" s="91"/>
      <c r="E51" s="92"/>
      <c r="F51" s="70"/>
      <c r="G51" s="71"/>
      <c r="H51" s="93"/>
      <c r="I51" s="71"/>
      <c r="J51" s="91"/>
      <c r="K51" s="92"/>
      <c r="L51" s="92"/>
      <c r="M51" s="92"/>
      <c r="N51" s="70"/>
      <c r="O51" s="71"/>
      <c r="P51" s="94"/>
      <c r="Q51" s="94"/>
      <c r="R51" s="94"/>
      <c r="S51" s="94"/>
      <c r="T51" s="94"/>
      <c r="U51" s="95"/>
      <c r="V51" s="95"/>
    </row>
    <row r="52" spans="1:22" x14ac:dyDescent="0.2">
      <c r="A52" s="96" t="s">
        <v>64</v>
      </c>
      <c r="B52" s="97"/>
      <c r="C52" s="98"/>
      <c r="D52" s="99"/>
      <c r="E52" s="100"/>
      <c r="F52" s="99"/>
      <c r="G52" s="100"/>
      <c r="H52" s="99"/>
      <c r="I52" s="100"/>
      <c r="J52" s="101"/>
      <c r="K52" s="100"/>
      <c r="L52" s="100"/>
      <c r="M52" s="100"/>
      <c r="N52" s="100"/>
      <c r="O52" s="100"/>
      <c r="P52" s="97"/>
      <c r="Q52" s="97"/>
      <c r="R52" s="97"/>
      <c r="S52" s="97"/>
      <c r="T52" s="97"/>
      <c r="U52" s="100"/>
      <c r="V52" s="102"/>
    </row>
    <row r="53" spans="1:22" x14ac:dyDescent="0.2">
      <c r="A53" s="103"/>
      <c r="B53" s="104"/>
      <c r="C53" s="104"/>
      <c r="D53" s="105"/>
      <c r="E53" s="106"/>
      <c r="F53" s="105"/>
      <c r="G53" s="106"/>
      <c r="H53" s="105"/>
      <c r="I53" s="106"/>
      <c r="J53" s="107"/>
      <c r="K53" s="106"/>
      <c r="L53" s="106"/>
      <c r="M53" s="106"/>
      <c r="N53" s="106"/>
      <c r="O53" s="106"/>
      <c r="P53" s="104"/>
      <c r="Q53" s="104"/>
      <c r="R53" s="104"/>
      <c r="S53" s="104"/>
      <c r="T53" s="104"/>
      <c r="U53" s="106"/>
      <c r="V53" s="108"/>
    </row>
    <row r="54" spans="1:22" ht="12.75" customHeight="1" x14ac:dyDescent="0.2">
      <c r="A54" s="152" t="s">
        <v>92</v>
      </c>
      <c r="B54" s="153"/>
      <c r="C54" s="153"/>
      <c r="D54" s="153"/>
      <c r="E54" s="153"/>
      <c r="F54" s="153"/>
      <c r="G54" s="153"/>
      <c r="H54" s="153"/>
      <c r="I54" s="153"/>
      <c r="J54" s="153"/>
      <c r="K54" s="153"/>
      <c r="L54" s="153"/>
      <c r="M54" s="153"/>
      <c r="N54" s="153"/>
      <c r="O54" s="153"/>
      <c r="P54" s="104"/>
      <c r="Q54" s="104"/>
      <c r="R54" s="104"/>
      <c r="S54" s="104"/>
      <c r="T54" s="104"/>
      <c r="U54" s="106"/>
      <c r="V54" s="108"/>
    </row>
    <row r="55" spans="1:22" s="110" customFormat="1" x14ac:dyDescent="0.2">
      <c r="A55" s="1" t="s">
        <v>93</v>
      </c>
      <c r="B55" s="109"/>
      <c r="C55" s="104"/>
      <c r="D55" s="105"/>
      <c r="E55" s="106"/>
      <c r="F55" s="105"/>
      <c r="G55" s="106"/>
      <c r="H55" s="105"/>
      <c r="I55" s="106"/>
      <c r="J55" s="107"/>
      <c r="K55" s="106"/>
      <c r="L55" s="106"/>
      <c r="M55" s="106"/>
      <c r="N55" s="106"/>
      <c r="O55" s="106"/>
      <c r="P55" s="104"/>
      <c r="Q55" s="104"/>
      <c r="R55" s="104"/>
      <c r="S55" s="104"/>
      <c r="T55" s="104"/>
      <c r="U55" s="106"/>
      <c r="V55" s="108"/>
    </row>
    <row r="56" spans="1:22" x14ac:dyDescent="0.2">
      <c r="A56" s="1" t="s">
        <v>94</v>
      </c>
      <c r="B56" s="109"/>
      <c r="C56" s="104"/>
      <c r="D56" s="105"/>
      <c r="E56" s="106"/>
      <c r="F56" s="105"/>
      <c r="G56" s="106"/>
      <c r="H56" s="105"/>
      <c r="I56" s="106"/>
      <c r="J56" s="107"/>
      <c r="K56" s="106"/>
      <c r="L56" s="106"/>
      <c r="M56" s="106"/>
      <c r="N56" s="106"/>
      <c r="O56" s="106"/>
      <c r="P56" s="104"/>
      <c r="Q56" s="104"/>
      <c r="R56" s="104"/>
      <c r="S56" s="104"/>
      <c r="T56" s="104"/>
      <c r="U56" s="106"/>
      <c r="V56" s="108"/>
    </row>
    <row r="57" spans="1:22" x14ac:dyDescent="0.2">
      <c r="A57" s="1" t="s">
        <v>100</v>
      </c>
      <c r="B57" s="109"/>
      <c r="C57" s="104"/>
      <c r="D57" s="105"/>
      <c r="E57" s="106"/>
      <c r="F57" s="105"/>
      <c r="G57" s="106"/>
      <c r="H57" s="105"/>
      <c r="I57" s="106"/>
      <c r="J57" s="107"/>
      <c r="K57" s="106"/>
      <c r="L57" s="106"/>
      <c r="M57" s="106"/>
      <c r="N57" s="106"/>
      <c r="O57" s="106"/>
      <c r="P57" s="104"/>
      <c r="Q57" s="104"/>
      <c r="R57" s="104"/>
      <c r="S57" s="104"/>
      <c r="T57" s="104"/>
      <c r="U57" s="106"/>
      <c r="V57" s="108"/>
    </row>
    <row r="58" spans="1:22" x14ac:dyDescent="0.2">
      <c r="A58" s="1" t="s">
        <v>105</v>
      </c>
      <c r="B58" s="109"/>
      <c r="C58" s="104"/>
      <c r="D58" s="105"/>
      <c r="E58" s="106"/>
      <c r="F58" s="105"/>
      <c r="G58" s="106"/>
      <c r="H58" s="105"/>
      <c r="I58" s="106"/>
      <c r="J58" s="107"/>
      <c r="K58" s="106"/>
      <c r="L58" s="106"/>
      <c r="M58" s="106"/>
      <c r="N58" s="106"/>
      <c r="O58" s="106"/>
      <c r="P58" s="104"/>
      <c r="Q58" s="104"/>
      <c r="R58" s="104"/>
      <c r="S58" s="104"/>
      <c r="T58" s="104"/>
      <c r="U58" s="106"/>
      <c r="V58" s="108"/>
    </row>
    <row r="59" spans="1:22" x14ac:dyDescent="0.2">
      <c r="A59" s="1" t="s">
        <v>104</v>
      </c>
      <c r="B59" s="109"/>
      <c r="C59" s="104"/>
      <c r="D59" s="105"/>
      <c r="E59" s="106"/>
      <c r="F59" s="105"/>
      <c r="G59" s="106"/>
      <c r="H59" s="105"/>
      <c r="I59" s="106"/>
      <c r="J59" s="107"/>
      <c r="K59" s="106"/>
      <c r="L59" s="106"/>
      <c r="M59" s="106"/>
      <c r="N59" s="106"/>
      <c r="O59" s="106"/>
      <c r="P59" s="104"/>
      <c r="Q59" s="104"/>
      <c r="R59" s="104"/>
      <c r="S59" s="104"/>
      <c r="T59" s="104"/>
      <c r="U59" s="106"/>
      <c r="V59" s="108"/>
    </row>
    <row r="60" spans="1:22" x14ac:dyDescent="0.2">
      <c r="A60" s="1" t="s">
        <v>103</v>
      </c>
      <c r="B60" s="109"/>
      <c r="C60" s="104"/>
      <c r="D60" s="105"/>
      <c r="E60" s="106"/>
      <c r="F60" s="105"/>
      <c r="G60" s="106"/>
      <c r="H60" s="105"/>
      <c r="I60" s="106"/>
      <c r="J60" s="107"/>
      <c r="K60" s="106"/>
      <c r="L60" s="106"/>
      <c r="M60" s="106"/>
      <c r="N60" s="106"/>
      <c r="O60" s="106"/>
      <c r="P60" s="104"/>
      <c r="Q60" s="104"/>
      <c r="R60" s="104"/>
      <c r="S60" s="104"/>
      <c r="T60" s="104"/>
      <c r="U60" s="106"/>
      <c r="V60" s="108"/>
    </row>
    <row r="61" spans="1:22" x14ac:dyDescent="0.2">
      <c r="A61" s="1" t="s">
        <v>101</v>
      </c>
      <c r="B61" s="109"/>
      <c r="C61" s="104"/>
      <c r="D61" s="105"/>
      <c r="E61" s="106"/>
      <c r="F61" s="105"/>
      <c r="G61" s="106"/>
      <c r="H61" s="105"/>
      <c r="I61" s="106"/>
      <c r="J61" s="107"/>
      <c r="K61" s="106"/>
      <c r="L61" s="106"/>
      <c r="M61" s="106"/>
      <c r="N61" s="106"/>
      <c r="O61" s="106"/>
      <c r="P61" s="104"/>
      <c r="Q61" s="104"/>
      <c r="R61" s="104"/>
      <c r="S61" s="104"/>
      <c r="T61" s="104"/>
      <c r="U61" s="106"/>
      <c r="V61" s="108"/>
    </row>
    <row r="62" spans="1:22" x14ac:dyDescent="0.2">
      <c r="A62" s="1" t="s">
        <v>102</v>
      </c>
      <c r="B62" s="109"/>
      <c r="C62" s="104"/>
      <c r="D62" s="105"/>
      <c r="E62" s="106"/>
      <c r="F62" s="105"/>
      <c r="G62" s="106"/>
      <c r="H62" s="105"/>
      <c r="I62" s="106"/>
      <c r="J62" s="107"/>
      <c r="K62" s="106"/>
      <c r="L62" s="106"/>
      <c r="M62" s="106"/>
      <c r="N62" s="106"/>
      <c r="O62" s="106"/>
      <c r="P62" s="104"/>
      <c r="Q62" s="104"/>
      <c r="R62" s="104"/>
      <c r="S62" s="104"/>
      <c r="T62" s="104"/>
      <c r="U62" s="106"/>
      <c r="V62" s="108"/>
    </row>
    <row r="63" spans="1:22" x14ac:dyDescent="0.2">
      <c r="A63" s="1" t="s">
        <v>86</v>
      </c>
      <c r="B63" s="109"/>
      <c r="C63" s="104"/>
      <c r="D63" s="105"/>
      <c r="E63" s="106"/>
      <c r="F63" s="105"/>
      <c r="G63" s="106"/>
      <c r="H63" s="105"/>
      <c r="I63" s="106"/>
      <c r="J63" s="107"/>
      <c r="K63" s="106"/>
      <c r="L63" s="106"/>
      <c r="M63" s="106"/>
      <c r="N63" s="106"/>
      <c r="O63" s="106"/>
      <c r="P63" s="104"/>
      <c r="Q63" s="104"/>
      <c r="R63" s="104"/>
      <c r="S63" s="104"/>
      <c r="T63" s="104"/>
      <c r="U63" s="106"/>
      <c r="V63" s="108"/>
    </row>
    <row r="64" spans="1:22" x14ac:dyDescent="0.2">
      <c r="A64" s="111" t="s">
        <v>95</v>
      </c>
      <c r="B64" s="112"/>
      <c r="C64" s="112"/>
      <c r="D64" s="113"/>
      <c r="E64" s="114"/>
      <c r="F64" s="113"/>
      <c r="G64" s="114"/>
      <c r="H64" s="113"/>
      <c r="I64" s="114"/>
      <c r="J64" s="115"/>
      <c r="K64" s="114"/>
      <c r="L64" s="114"/>
      <c r="M64" s="114"/>
      <c r="N64" s="114"/>
      <c r="O64" s="114"/>
      <c r="P64" s="112"/>
      <c r="Q64" s="112"/>
      <c r="R64" s="112"/>
      <c r="S64" s="112"/>
      <c r="T64" s="112"/>
      <c r="U64" s="114"/>
      <c r="V64" s="116"/>
    </row>
    <row r="65" spans="1:22" s="110" customFormat="1" x14ac:dyDescent="0.2">
      <c r="A65" s="117" t="s">
        <v>87</v>
      </c>
      <c r="B65" s="118"/>
      <c r="C65" s="118"/>
      <c r="D65" s="119"/>
      <c r="E65" s="120"/>
      <c r="F65" s="119"/>
      <c r="G65" s="120"/>
      <c r="H65" s="119"/>
      <c r="I65" s="120"/>
      <c r="J65" s="121"/>
      <c r="K65" s="120"/>
      <c r="L65" s="120"/>
      <c r="M65" s="120"/>
      <c r="N65" s="120"/>
      <c r="O65" s="120"/>
      <c r="P65" s="118"/>
      <c r="Q65" s="118"/>
      <c r="R65" s="118"/>
      <c r="S65" s="118"/>
      <c r="T65" s="118"/>
      <c r="U65" s="120"/>
      <c r="V65" s="122"/>
    </row>
    <row r="66" spans="1:22" s="110" customFormat="1" x14ac:dyDescent="0.2">
      <c r="A66" s="123" t="s">
        <v>41</v>
      </c>
      <c r="B66" s="124"/>
      <c r="C66" s="125"/>
      <c r="D66" s="126"/>
      <c r="E66" s="127"/>
      <c r="F66" s="126"/>
      <c r="G66" s="127"/>
      <c r="H66" s="126"/>
      <c r="I66" s="127"/>
      <c r="J66" s="128"/>
      <c r="K66" s="127"/>
      <c r="L66" s="127"/>
      <c r="M66" s="127"/>
      <c r="N66" s="127"/>
      <c r="O66" s="127"/>
      <c r="P66" s="124"/>
      <c r="Q66" s="124"/>
      <c r="R66" s="124"/>
      <c r="S66" s="124"/>
      <c r="T66" s="124"/>
      <c r="U66" s="127"/>
      <c r="V66" s="129"/>
    </row>
    <row r="67" spans="1:22" x14ac:dyDescent="0.2">
      <c r="A67" s="130" t="s">
        <v>73</v>
      </c>
      <c r="B67" s="131"/>
      <c r="C67" s="131"/>
      <c r="D67" s="131"/>
      <c r="E67" s="131"/>
      <c r="F67" s="131"/>
      <c r="G67" s="131"/>
      <c r="H67" s="131"/>
      <c r="I67" s="131"/>
      <c r="J67" s="132"/>
      <c r="K67" s="131"/>
      <c r="L67" s="131"/>
      <c r="M67" s="131"/>
      <c r="N67" s="131"/>
      <c r="O67" s="131"/>
      <c r="P67" s="131"/>
      <c r="Q67" s="131"/>
      <c r="R67" s="131"/>
      <c r="S67" s="131"/>
      <c r="T67" s="131"/>
      <c r="U67" s="131"/>
      <c r="V67" s="133"/>
    </row>
    <row r="68" spans="1:22" x14ac:dyDescent="0.2">
      <c r="A68" s="134"/>
      <c r="B68" s="135"/>
      <c r="C68" s="136"/>
      <c r="D68" s="137"/>
      <c r="E68" s="138"/>
      <c r="F68" s="137"/>
      <c r="G68" s="138"/>
      <c r="H68" s="137"/>
      <c r="I68" s="138"/>
      <c r="J68" s="139"/>
      <c r="K68" s="138"/>
      <c r="L68" s="138"/>
      <c r="M68" s="138"/>
      <c r="N68" s="138"/>
      <c r="O68" s="138"/>
      <c r="P68" s="135"/>
      <c r="Q68" s="135"/>
      <c r="R68" s="135"/>
      <c r="S68" s="135"/>
      <c r="T68" s="135"/>
      <c r="U68" s="138"/>
      <c r="V68" s="140"/>
    </row>
    <row r="69" spans="1:22" x14ac:dyDescent="0.2">
      <c r="A69" s="123" t="s">
        <v>77</v>
      </c>
      <c r="B69" s="124"/>
      <c r="C69" s="125"/>
      <c r="D69" s="126"/>
      <c r="E69" s="127"/>
      <c r="F69" s="126"/>
      <c r="G69" s="127"/>
      <c r="H69" s="126"/>
      <c r="I69" s="127"/>
      <c r="J69" s="128"/>
      <c r="K69" s="127"/>
      <c r="L69" s="127"/>
      <c r="M69" s="127"/>
      <c r="N69" s="127"/>
      <c r="O69" s="127"/>
      <c r="P69" s="124"/>
      <c r="Q69" s="124"/>
      <c r="R69" s="124"/>
      <c r="S69" s="124"/>
      <c r="T69" s="124"/>
      <c r="U69" s="127"/>
      <c r="V69" s="129"/>
    </row>
    <row r="70" spans="1:22" x14ac:dyDescent="0.2">
      <c r="A70" s="130" t="s">
        <v>79</v>
      </c>
      <c r="B70" s="131"/>
      <c r="C70" s="131"/>
      <c r="D70" s="131"/>
      <c r="E70" s="131"/>
      <c r="F70" s="131"/>
      <c r="G70" s="131"/>
      <c r="H70" s="131"/>
      <c r="I70" s="131"/>
      <c r="J70" s="132"/>
      <c r="K70" s="131"/>
      <c r="L70" s="131"/>
      <c r="M70" s="131"/>
      <c r="N70" s="131"/>
      <c r="O70" s="131"/>
      <c r="P70" s="131"/>
      <c r="Q70" s="131"/>
      <c r="R70" s="131"/>
      <c r="S70" s="131"/>
      <c r="T70" s="131"/>
      <c r="U70" s="131"/>
      <c r="V70" s="133"/>
    </row>
    <row r="71" spans="1:22" x14ac:dyDescent="0.2">
      <c r="A71" s="130" t="s">
        <v>82</v>
      </c>
      <c r="B71" s="131"/>
      <c r="C71" s="131"/>
      <c r="D71" s="131"/>
      <c r="E71" s="131"/>
      <c r="F71" s="131"/>
      <c r="G71" s="131"/>
      <c r="H71" s="131"/>
      <c r="I71" s="131"/>
      <c r="J71" s="132"/>
      <c r="K71" s="131"/>
      <c r="L71" s="131"/>
      <c r="M71" s="131"/>
      <c r="N71" s="131"/>
      <c r="O71" s="131"/>
      <c r="P71" s="131"/>
      <c r="Q71" s="131"/>
      <c r="R71" s="131"/>
      <c r="S71" s="131"/>
      <c r="T71" s="131"/>
      <c r="U71" s="131"/>
      <c r="V71" s="133"/>
    </row>
    <row r="72" spans="1:22" x14ac:dyDescent="0.2">
      <c r="A72" s="130" t="s">
        <v>80</v>
      </c>
      <c r="B72" s="131"/>
      <c r="C72" s="131"/>
      <c r="D72" s="131"/>
      <c r="E72" s="131"/>
      <c r="F72" s="131"/>
      <c r="G72" s="131"/>
      <c r="H72" s="131"/>
      <c r="I72" s="131"/>
      <c r="J72" s="132"/>
      <c r="K72" s="131"/>
      <c r="L72" s="131"/>
      <c r="M72" s="131"/>
      <c r="N72" s="131"/>
      <c r="O72" s="131"/>
      <c r="P72" s="131"/>
      <c r="Q72" s="131"/>
      <c r="R72" s="131"/>
      <c r="S72" s="131"/>
      <c r="T72" s="131"/>
      <c r="U72" s="131"/>
      <c r="V72" s="133"/>
    </row>
    <row r="73" spans="1:22" x14ac:dyDescent="0.2">
      <c r="A73" s="130" t="s">
        <v>81</v>
      </c>
      <c r="B73" s="131"/>
      <c r="C73" s="131"/>
      <c r="D73" s="131"/>
      <c r="E73" s="131"/>
      <c r="F73" s="131"/>
      <c r="G73" s="131"/>
      <c r="H73" s="131"/>
      <c r="I73" s="131"/>
      <c r="J73" s="132"/>
      <c r="K73" s="131"/>
      <c r="L73" s="131"/>
      <c r="M73" s="131"/>
      <c r="N73" s="131"/>
      <c r="O73" s="131"/>
      <c r="P73" s="131"/>
      <c r="Q73" s="131"/>
      <c r="R73" s="131"/>
      <c r="S73" s="131"/>
      <c r="T73" s="131"/>
      <c r="U73" s="131"/>
      <c r="V73" s="133"/>
    </row>
    <row r="74" spans="1:22" x14ac:dyDescent="0.2">
      <c r="A74" s="130" t="s">
        <v>83</v>
      </c>
      <c r="B74" s="131"/>
      <c r="C74" s="131"/>
      <c r="D74" s="131"/>
      <c r="E74" s="131"/>
      <c r="F74" s="131"/>
      <c r="G74" s="131"/>
      <c r="H74" s="131"/>
      <c r="I74" s="131"/>
      <c r="J74" s="132"/>
      <c r="K74" s="131"/>
      <c r="L74" s="131"/>
      <c r="M74" s="131"/>
      <c r="N74" s="131"/>
      <c r="O74" s="131"/>
      <c r="P74" s="131"/>
      <c r="Q74" s="131"/>
      <c r="R74" s="131"/>
      <c r="S74" s="131"/>
      <c r="T74" s="131"/>
      <c r="U74" s="131"/>
      <c r="V74" s="133"/>
    </row>
    <row r="75" spans="1:22" x14ac:dyDescent="0.2">
      <c r="A75" s="130" t="s">
        <v>78</v>
      </c>
      <c r="B75" s="131"/>
      <c r="C75" s="131"/>
      <c r="D75" s="131"/>
      <c r="E75" s="131"/>
      <c r="F75" s="131"/>
      <c r="G75" s="131"/>
      <c r="H75" s="131"/>
      <c r="I75" s="131"/>
      <c r="J75" s="132"/>
      <c r="K75" s="131"/>
      <c r="L75" s="131"/>
      <c r="M75" s="131"/>
      <c r="N75" s="131"/>
      <c r="O75" s="131"/>
      <c r="P75" s="131"/>
      <c r="Q75" s="131"/>
      <c r="R75" s="131"/>
      <c r="S75" s="131"/>
      <c r="T75" s="131"/>
      <c r="U75" s="131"/>
      <c r="V75" s="133"/>
    </row>
    <row r="76" spans="1:22" x14ac:dyDescent="0.2">
      <c r="A76" s="134"/>
      <c r="B76" s="135"/>
      <c r="C76" s="136"/>
      <c r="D76" s="137"/>
      <c r="E76" s="138"/>
      <c r="F76" s="137"/>
      <c r="G76" s="138"/>
      <c r="H76" s="137"/>
      <c r="I76" s="138"/>
      <c r="J76" s="139"/>
      <c r="K76" s="138"/>
      <c r="L76" s="138"/>
      <c r="M76" s="138"/>
      <c r="N76" s="138"/>
      <c r="O76" s="138"/>
      <c r="P76" s="135"/>
      <c r="Q76" s="135"/>
      <c r="R76" s="135"/>
      <c r="S76" s="135"/>
      <c r="T76" s="135"/>
      <c r="U76" s="138"/>
      <c r="V76" s="140"/>
    </row>
    <row r="77" spans="1:22" x14ac:dyDescent="0.2">
      <c r="A77" s="5"/>
      <c r="B77" s="5"/>
      <c r="C77" s="141"/>
      <c r="D77" s="142"/>
      <c r="E77" s="143"/>
      <c r="F77" s="142"/>
      <c r="G77" s="144"/>
      <c r="H77" s="142"/>
      <c r="I77" s="142"/>
      <c r="J77" s="142"/>
      <c r="K77" s="145"/>
      <c r="L77" s="145"/>
      <c r="M77" s="145"/>
      <c r="N77" s="143"/>
      <c r="O77" s="143"/>
      <c r="P77" s="146"/>
      <c r="Q77" s="146"/>
      <c r="R77" s="146"/>
      <c r="S77" s="146"/>
      <c r="T77" s="146"/>
      <c r="U77" s="142"/>
      <c r="V77" s="142"/>
    </row>
    <row r="79" spans="1:22" x14ac:dyDescent="0.2">
      <c r="A79" s="5"/>
      <c r="B79" s="104"/>
      <c r="C79" s="141"/>
      <c r="F79" s="9"/>
      <c r="G79" s="10"/>
      <c r="P79" s="9"/>
      <c r="Q79" s="9"/>
      <c r="R79" s="9"/>
      <c r="S79" s="9"/>
      <c r="T79" s="9"/>
    </row>
  </sheetData>
  <sheetProtection password="F4BB" sheet="1" objects="1" scenarios="1" formatCells="0" formatColumns="0" formatRows="0"/>
  <sortState ref="A70:A75">
    <sortCondition ref="A70:A75"/>
  </sortState>
  <mergeCells count="4">
    <mergeCell ref="A3:V3"/>
    <mergeCell ref="D4:O4"/>
    <mergeCell ref="P4:V4"/>
    <mergeCell ref="A54:O54"/>
  </mergeCells>
  <phoneticPr fontId="0" type="noConversion"/>
  <printOptions horizontalCentered="1" gridLines="1"/>
  <pageMargins left="0.25" right="0.25" top="0.21" bottom="0.28000000000000003" header="0.12" footer="0.17"/>
  <pageSetup paperSize="9" scale="75" fitToWidth="2" fitToHeight="4" orientation="landscape" r:id="rId1"/>
  <headerFooter alignWithMargins="0"/>
  <colBreaks count="1" manualBreakCount="1">
    <brk id="15"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2015-01-01T17:15:15Z</cp:lastPrinted>
  <dcterms:created xsi:type="dcterms:W3CDTF">2007-01-02T12:57:15Z</dcterms:created>
  <dcterms:modified xsi:type="dcterms:W3CDTF">2015-01-15T11:51:55Z</dcterms:modified>
</cp:coreProperties>
</file>