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00" windowWidth="15480" windowHeight="10665"/>
  </bookViews>
  <sheets>
    <sheet name="ENT Comparative Tariffs" sheetId="1" r:id="rId1"/>
  </sheets>
  <externalReferences>
    <externalReference r:id="rId2"/>
  </externalReferences>
  <definedNames>
    <definedName name="PredDLR">[1]Parameters!$C$45</definedName>
    <definedName name="PredOHR">[1]Parameters!$C$38</definedName>
    <definedName name="_xlnm.Print_Area" localSheetId="0">'ENT Comparative Tariffs'!$A$1:$V$90</definedName>
    <definedName name="_xlnm.Print_Titles" localSheetId="0">'ENT Comparative Tariffs'!$A:$E,'ENT Comparative Tariffs'!$1:$7</definedName>
    <definedName name="VAT">[1]Parameters!$C$20</definedName>
  </definedNames>
  <calcPr calcId="144525"/>
</workbook>
</file>

<file path=xl/calcChain.xml><?xml version="1.0" encoding="utf-8"?>
<calcChain xmlns="http://schemas.openxmlformats.org/spreadsheetml/2006/main">
  <c r="K12" i="1" l="1"/>
  <c r="K13" i="1"/>
  <c r="K14" i="1"/>
  <c r="K15" i="1"/>
  <c r="K16" i="1"/>
  <c r="K19" i="1"/>
  <c r="K20" i="1"/>
  <c r="K21" i="1"/>
  <c r="K22" i="1"/>
  <c r="K23" i="1"/>
  <c r="K24" i="1"/>
  <c r="K25"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29" i="1"/>
  <c r="M12" i="1"/>
  <c r="M13" i="1"/>
  <c r="M14" i="1"/>
  <c r="M15" i="1"/>
  <c r="M16" i="1"/>
  <c r="M17" i="1"/>
  <c r="M18" i="1"/>
  <c r="M19" i="1"/>
  <c r="M20" i="1"/>
  <c r="M21" i="1"/>
  <c r="M22" i="1"/>
  <c r="M23" i="1"/>
  <c r="M24" i="1"/>
  <c r="M25" i="1"/>
  <c r="M11" i="1"/>
  <c r="O24" i="1" l="1"/>
  <c r="O23" i="1"/>
  <c r="O22" i="1"/>
  <c r="O21" i="1"/>
  <c r="O20" i="1"/>
  <c r="O19" i="1"/>
  <c r="H64" i="1" l="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11" i="1"/>
  <c r="H12" i="1"/>
  <c r="H13" i="1"/>
  <c r="H14" i="1"/>
  <c r="H15" i="1"/>
  <c r="H16" i="1"/>
  <c r="H17" i="1"/>
  <c r="H18" i="1"/>
  <c r="H19" i="1"/>
  <c r="H20" i="1"/>
  <c r="H21" i="1"/>
  <c r="H22" i="1"/>
  <c r="H23" i="1"/>
  <c r="H24" i="1"/>
  <c r="H25" i="1"/>
  <c r="N11" i="1"/>
  <c r="N12" i="1"/>
  <c r="N13" i="1"/>
  <c r="N14" i="1"/>
  <c r="N15" i="1"/>
  <c r="N16" i="1"/>
  <c r="N17" i="1"/>
  <c r="N18" i="1"/>
  <c r="N19" i="1"/>
  <c r="N20" i="1"/>
  <c r="N21" i="1"/>
  <c r="N22" i="1"/>
  <c r="N23" i="1"/>
  <c r="N24" i="1"/>
  <c r="N25" i="1"/>
  <c r="U20" i="1" l="1"/>
  <c r="V20" i="1"/>
  <c r="U14" i="1"/>
  <c r="V14" i="1"/>
  <c r="U25" i="1"/>
  <c r="V25" i="1"/>
  <c r="U17" i="1"/>
  <c r="V17" i="1"/>
  <c r="U22" i="1"/>
  <c r="V22" i="1"/>
  <c r="V24" i="1"/>
  <c r="U24" i="1"/>
  <c r="U16" i="1"/>
  <c r="V16" i="1"/>
  <c r="V21" i="1"/>
  <c r="U21" i="1"/>
  <c r="U19" i="1"/>
  <c r="V19" i="1"/>
  <c r="U18" i="1"/>
  <c r="V18" i="1"/>
  <c r="U23" i="1"/>
  <c r="V23" i="1"/>
  <c r="V15" i="1"/>
  <c r="U15" i="1"/>
  <c r="U30" i="1"/>
  <c r="V30" i="1"/>
  <c r="U31" i="1"/>
  <c r="V31" i="1"/>
  <c r="U32" i="1"/>
  <c r="V32" i="1"/>
  <c r="U33" i="1"/>
  <c r="V33" i="1"/>
  <c r="U34" i="1"/>
  <c r="V34" i="1"/>
  <c r="U35" i="1"/>
  <c r="V35" i="1"/>
  <c r="U36" i="1"/>
  <c r="V36" i="1"/>
  <c r="U37" i="1"/>
  <c r="V37" i="1"/>
  <c r="U38" i="1"/>
  <c r="V38" i="1"/>
  <c r="U39" i="1"/>
  <c r="V39" i="1"/>
  <c r="U40" i="1"/>
  <c r="V40" i="1"/>
  <c r="U41" i="1"/>
  <c r="V41" i="1"/>
  <c r="U42" i="1"/>
  <c r="V42" i="1"/>
  <c r="U43" i="1"/>
  <c r="V43" i="1"/>
  <c r="U44" i="1"/>
  <c r="V44" i="1"/>
  <c r="U45" i="1"/>
  <c r="V45" i="1"/>
  <c r="U46" i="1"/>
  <c r="V46" i="1"/>
  <c r="U47" i="1"/>
  <c r="V47" i="1"/>
  <c r="U48" i="1"/>
  <c r="V48" i="1"/>
  <c r="U49" i="1"/>
  <c r="V49" i="1"/>
  <c r="U50" i="1"/>
  <c r="V50" i="1"/>
  <c r="U51" i="1"/>
  <c r="V51" i="1"/>
  <c r="U52" i="1"/>
  <c r="V52" i="1"/>
  <c r="U53" i="1"/>
  <c r="V53" i="1"/>
  <c r="U54" i="1"/>
  <c r="V54" i="1"/>
  <c r="U55" i="1"/>
  <c r="V55" i="1"/>
  <c r="U56" i="1"/>
  <c r="V56" i="1"/>
  <c r="U57" i="1"/>
  <c r="V57" i="1"/>
  <c r="U58" i="1"/>
  <c r="V58" i="1"/>
  <c r="U59" i="1"/>
  <c r="V59" i="1"/>
  <c r="U60" i="1"/>
  <c r="V60" i="1"/>
  <c r="U61" i="1"/>
  <c r="V61" i="1"/>
  <c r="U62" i="1"/>
  <c r="V62" i="1"/>
  <c r="U63" i="1"/>
  <c r="V63" i="1"/>
  <c r="U64" i="1"/>
  <c r="V64" i="1"/>
  <c r="V29" i="1"/>
  <c r="U29" i="1"/>
  <c r="U12" i="1"/>
  <c r="V12" i="1"/>
  <c r="U13" i="1"/>
  <c r="V13" i="1"/>
  <c r="V11" i="1"/>
  <c r="U11" i="1"/>
  <c r="S17" i="1"/>
  <c r="T17" i="1"/>
  <c r="S18" i="1"/>
  <c r="T18" i="1"/>
  <c r="G12" i="1"/>
  <c r="Q12" i="1" s="1"/>
  <c r="G13" i="1"/>
  <c r="T13" i="1" s="1"/>
  <c r="G14" i="1"/>
  <c r="Q14" i="1" s="1"/>
  <c r="G15" i="1"/>
  <c r="R15" i="1" s="1"/>
  <c r="G16" i="1"/>
  <c r="R16" i="1" s="1"/>
  <c r="G19" i="1"/>
  <c r="S19" i="1" s="1"/>
  <c r="G20" i="1"/>
  <c r="P20" i="1" s="1"/>
  <c r="G21" i="1"/>
  <c r="R21" i="1" s="1"/>
  <c r="G22" i="1"/>
  <c r="S22" i="1" s="1"/>
  <c r="G23" i="1"/>
  <c r="R23" i="1" s="1"/>
  <c r="G24" i="1"/>
  <c r="S24" i="1" s="1"/>
  <c r="G25" i="1"/>
  <c r="Q25" i="1" s="1"/>
  <c r="G11" i="1"/>
  <c r="S11" i="1" s="1"/>
  <c r="P30" i="1"/>
  <c r="Q30" i="1"/>
  <c r="R30" i="1"/>
  <c r="S30" i="1"/>
  <c r="T30" i="1"/>
  <c r="P31" i="1"/>
  <c r="Q31" i="1"/>
  <c r="R31" i="1"/>
  <c r="S31" i="1"/>
  <c r="T31" i="1"/>
  <c r="P32" i="1"/>
  <c r="Q32" i="1"/>
  <c r="R32" i="1"/>
  <c r="S32" i="1"/>
  <c r="T32" i="1"/>
  <c r="P33" i="1"/>
  <c r="Q33" i="1"/>
  <c r="R33" i="1"/>
  <c r="S33" i="1"/>
  <c r="T33" i="1"/>
  <c r="P34" i="1"/>
  <c r="Q34" i="1"/>
  <c r="R34" i="1"/>
  <c r="S34" i="1"/>
  <c r="T34" i="1"/>
  <c r="P35" i="1"/>
  <c r="Q35" i="1"/>
  <c r="R35" i="1"/>
  <c r="S35" i="1"/>
  <c r="T35" i="1"/>
  <c r="P36" i="1"/>
  <c r="Q36" i="1"/>
  <c r="R36" i="1"/>
  <c r="S36" i="1"/>
  <c r="T36" i="1"/>
  <c r="P37" i="1"/>
  <c r="Q37" i="1"/>
  <c r="R37" i="1"/>
  <c r="S37" i="1"/>
  <c r="T37" i="1"/>
  <c r="P38" i="1"/>
  <c r="Q38" i="1"/>
  <c r="R38" i="1"/>
  <c r="S38" i="1"/>
  <c r="T38" i="1"/>
  <c r="P39" i="1"/>
  <c r="Q39" i="1"/>
  <c r="R39" i="1"/>
  <c r="S39" i="1"/>
  <c r="T39" i="1"/>
  <c r="P40" i="1"/>
  <c r="Q40" i="1"/>
  <c r="R40" i="1"/>
  <c r="S40" i="1"/>
  <c r="T40" i="1"/>
  <c r="P41" i="1"/>
  <c r="Q41" i="1"/>
  <c r="R41" i="1"/>
  <c r="S41" i="1"/>
  <c r="T41" i="1"/>
  <c r="P42" i="1"/>
  <c r="Q42" i="1"/>
  <c r="R42" i="1"/>
  <c r="S42" i="1"/>
  <c r="T42" i="1"/>
  <c r="P43" i="1"/>
  <c r="Q43" i="1"/>
  <c r="R43" i="1"/>
  <c r="S43" i="1"/>
  <c r="T43" i="1"/>
  <c r="P44" i="1"/>
  <c r="Q44" i="1"/>
  <c r="R44" i="1"/>
  <c r="S44" i="1"/>
  <c r="T44" i="1"/>
  <c r="P45" i="1"/>
  <c r="Q45" i="1"/>
  <c r="R45" i="1"/>
  <c r="S45" i="1"/>
  <c r="T45" i="1"/>
  <c r="P46" i="1"/>
  <c r="Q46" i="1"/>
  <c r="R46" i="1"/>
  <c r="S46" i="1"/>
  <c r="T46" i="1"/>
  <c r="P47" i="1"/>
  <c r="Q47" i="1"/>
  <c r="R47" i="1"/>
  <c r="S47" i="1"/>
  <c r="T47" i="1"/>
  <c r="P48" i="1"/>
  <c r="Q48" i="1"/>
  <c r="R48" i="1"/>
  <c r="S48" i="1"/>
  <c r="T48" i="1"/>
  <c r="P49" i="1"/>
  <c r="Q49" i="1"/>
  <c r="R49" i="1"/>
  <c r="S49" i="1"/>
  <c r="T49" i="1"/>
  <c r="P50" i="1"/>
  <c r="Q50" i="1"/>
  <c r="R50" i="1"/>
  <c r="S50" i="1"/>
  <c r="T50" i="1"/>
  <c r="P51" i="1"/>
  <c r="Q51" i="1"/>
  <c r="R51" i="1"/>
  <c r="S51" i="1"/>
  <c r="T51" i="1"/>
  <c r="P52" i="1"/>
  <c r="Q52" i="1"/>
  <c r="R52" i="1"/>
  <c r="S52" i="1"/>
  <c r="T52" i="1"/>
  <c r="P53" i="1"/>
  <c r="Q53" i="1"/>
  <c r="R53" i="1"/>
  <c r="S53" i="1"/>
  <c r="T53" i="1"/>
  <c r="P54" i="1"/>
  <c r="Q54" i="1"/>
  <c r="R54" i="1"/>
  <c r="S54" i="1"/>
  <c r="T54" i="1"/>
  <c r="P55" i="1"/>
  <c r="Q55" i="1"/>
  <c r="R55" i="1"/>
  <c r="S55" i="1"/>
  <c r="T55" i="1"/>
  <c r="P56" i="1"/>
  <c r="Q56" i="1"/>
  <c r="R56" i="1"/>
  <c r="S56" i="1"/>
  <c r="T56" i="1"/>
  <c r="P57" i="1"/>
  <c r="Q57" i="1"/>
  <c r="R57" i="1"/>
  <c r="S57" i="1"/>
  <c r="T57" i="1"/>
  <c r="P58" i="1"/>
  <c r="Q58" i="1"/>
  <c r="R58" i="1"/>
  <c r="S58" i="1"/>
  <c r="T58" i="1"/>
  <c r="P59" i="1"/>
  <c r="Q59" i="1"/>
  <c r="R59" i="1"/>
  <c r="S59" i="1"/>
  <c r="T59" i="1"/>
  <c r="P60" i="1"/>
  <c r="Q60" i="1"/>
  <c r="R60" i="1"/>
  <c r="S60" i="1"/>
  <c r="T60" i="1"/>
  <c r="P61" i="1"/>
  <c r="Q61" i="1"/>
  <c r="R61" i="1"/>
  <c r="S61" i="1"/>
  <c r="T61" i="1"/>
  <c r="P62" i="1"/>
  <c r="Q62" i="1"/>
  <c r="R62" i="1"/>
  <c r="S62" i="1"/>
  <c r="T62" i="1"/>
  <c r="P63" i="1"/>
  <c r="Q63" i="1"/>
  <c r="R63" i="1"/>
  <c r="S63" i="1"/>
  <c r="T63" i="1"/>
  <c r="P64" i="1"/>
  <c r="Q64" i="1"/>
  <c r="R64" i="1"/>
  <c r="S64" i="1"/>
  <c r="T64" i="1"/>
  <c r="T29" i="1"/>
  <c r="S29" i="1"/>
  <c r="R29" i="1"/>
  <c r="Q29" i="1"/>
  <c r="P29" i="1"/>
  <c r="R17" i="1"/>
  <c r="R18" i="1"/>
  <c r="P17" i="1"/>
  <c r="P18" i="1"/>
  <c r="Q17" i="1"/>
  <c r="Q1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D12" i="1"/>
  <c r="D13" i="1"/>
  <c r="D14" i="1"/>
  <c r="D15" i="1"/>
  <c r="D16" i="1"/>
  <c r="D17" i="1"/>
  <c r="D18" i="1"/>
  <c r="D19" i="1"/>
  <c r="D20" i="1"/>
  <c r="D21" i="1"/>
  <c r="D22" i="1"/>
  <c r="D23" i="1"/>
  <c r="D24" i="1"/>
  <c r="D25"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11"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R20" i="1" l="1"/>
  <c r="T23" i="1"/>
  <c r="T22" i="1"/>
  <c r="T14" i="1"/>
  <c r="S20" i="1"/>
  <c r="P19" i="1"/>
  <c r="Q13" i="1"/>
  <c r="T21" i="1"/>
  <c r="R24" i="1"/>
  <c r="Q23" i="1"/>
  <c r="R22" i="1"/>
  <c r="Q22" i="1"/>
  <c r="T20" i="1"/>
  <c r="T19" i="1"/>
  <c r="R19" i="1"/>
  <c r="Q16" i="1"/>
  <c r="T16" i="1"/>
  <c r="S13" i="1"/>
  <c r="T11" i="1"/>
  <c r="P11" i="1"/>
  <c r="S14" i="1"/>
  <c r="P21" i="1"/>
  <c r="S21" i="1"/>
  <c r="Q11" i="1"/>
  <c r="R11" i="1"/>
  <c r="P14" i="1"/>
  <c r="S23" i="1"/>
  <c r="R12" i="1"/>
  <c r="R14" i="1"/>
  <c r="S12" i="1"/>
  <c r="R25" i="1"/>
  <c r="Q15" i="1"/>
  <c r="T24" i="1"/>
  <c r="S15" i="1"/>
  <c r="T12" i="1"/>
  <c r="T15" i="1"/>
  <c r="T25" i="1"/>
  <c r="P12" i="1"/>
  <c r="R13" i="1"/>
  <c r="P25" i="1"/>
  <c r="Q24" i="1"/>
  <c r="S25" i="1"/>
  <c r="P13" i="1"/>
  <c r="P16" i="1"/>
  <c r="S16" i="1"/>
  <c r="N61" i="1" l="1"/>
  <c r="N62" i="1"/>
  <c r="N64" i="1"/>
  <c r="N57" i="1"/>
  <c r="N35" i="1"/>
  <c r="N30" i="1"/>
  <c r="N60" i="1"/>
  <c r="N40" i="1"/>
  <c r="N31" i="1"/>
  <c r="N37" i="1"/>
  <c r="N38" i="1"/>
  <c r="N39" i="1"/>
  <c r="N33" i="1"/>
  <c r="N50" i="1"/>
  <c r="N43" i="1"/>
  <c r="N36" i="1"/>
  <c r="N29" i="1"/>
  <c r="N56" i="1"/>
  <c r="N45" i="1"/>
  <c r="N46" i="1"/>
  <c r="N55" i="1"/>
  <c r="N32" i="1"/>
  <c r="N41" i="1"/>
  <c r="N51" i="1"/>
  <c r="N44" i="1"/>
  <c r="N47" i="1"/>
  <c r="N49" i="1"/>
  <c r="N53" i="1"/>
  <c r="N54" i="1"/>
  <c r="N48" i="1"/>
  <c r="N42" i="1"/>
  <c r="N58" i="1"/>
  <c r="N59" i="1"/>
  <c r="N52" i="1"/>
  <c r="N63" i="1"/>
  <c r="N34" i="1"/>
  <c r="K11" i="1"/>
</calcChain>
</file>

<file path=xl/sharedStrings.xml><?xml version="1.0" encoding="utf-8"?>
<sst xmlns="http://schemas.openxmlformats.org/spreadsheetml/2006/main" count="173" uniqueCount="150">
  <si>
    <t>Code</t>
  </si>
  <si>
    <t>Average Duration Professional</t>
  </si>
  <si>
    <t>Consultations:</t>
  </si>
  <si>
    <t>0109</t>
  </si>
  <si>
    <t>0129</t>
  </si>
  <si>
    <t>Prolonged first/follow-up consultation : 15 min</t>
  </si>
  <si>
    <t>0132</t>
  </si>
  <si>
    <t>Repeat Script</t>
  </si>
  <si>
    <t>0145</t>
  </si>
  <si>
    <t>Consultation : Away from doctor's room</t>
  </si>
  <si>
    <t>0146</t>
  </si>
  <si>
    <t xml:space="preserve">Unscheduled consultation: Emergency (cons.room) </t>
  </si>
  <si>
    <t>0147</t>
  </si>
  <si>
    <t>Unscheduled consultation:Emergency(not cons.room)</t>
  </si>
  <si>
    <t>0199</t>
  </si>
  <si>
    <t>Chronic Medicine Forms</t>
  </si>
  <si>
    <t>0190</t>
  </si>
  <si>
    <t>0191</t>
  </si>
  <si>
    <t>0192</t>
  </si>
  <si>
    <t>0148</t>
  </si>
  <si>
    <t>0149</t>
  </si>
  <si>
    <t>0173</t>
  </si>
  <si>
    <t>0174</t>
  </si>
  <si>
    <t>0175</t>
  </si>
  <si>
    <t>Hospital follow-up visit</t>
  </si>
  <si>
    <t>Elective after-hours services(+50%)</t>
  </si>
  <si>
    <t>Emergency after-hours services(+25%)</t>
  </si>
  <si>
    <t>Procedures</t>
  </si>
  <si>
    <t>Impedance audiometry (tympanometry)</t>
  </si>
  <si>
    <t>0220</t>
  </si>
  <si>
    <t>Allergy: Skin-prick tests: Immediate hypersensitivity testing (Type 1 reaction): Per antigen: Inhalant and food allergens</t>
  </si>
  <si>
    <t>0308</t>
  </si>
  <si>
    <t>Each additional small procedure done at the same time</t>
  </si>
  <si>
    <t>1018</t>
  </si>
  <si>
    <t>Flexible nasopharyngolaryngoscope examination</t>
  </si>
  <si>
    <t>1019</t>
  </si>
  <si>
    <t>ENT endoscopy in rooms with rigid endoscope</t>
  </si>
  <si>
    <t>1022</t>
  </si>
  <si>
    <t>Functional reconstruction of nasal septum</t>
  </si>
  <si>
    <t>1025</t>
  </si>
  <si>
    <t>Intranasal antrostomy</t>
  </si>
  <si>
    <t>1027</t>
  </si>
  <si>
    <t>Dacrocystorhinostomy</t>
  </si>
  <si>
    <t>1029</t>
  </si>
  <si>
    <t>Turbinectomy</t>
  </si>
  <si>
    <t>1030</t>
  </si>
  <si>
    <t>Endoscopic turbinectomy: Laser or microdebrider</t>
  </si>
  <si>
    <t>1033</t>
  </si>
  <si>
    <t>Removal of multiple polyps in hospital under general anaesthetic</t>
  </si>
  <si>
    <t>1035</t>
  </si>
  <si>
    <t>Functional endoscopic sinus surgery: Unilateral</t>
  </si>
  <si>
    <t>1036</t>
  </si>
  <si>
    <t>Functional endoscopic sinus surgery: Bilateral</t>
  </si>
  <si>
    <t>1039</t>
  </si>
  <si>
    <t>Diathermy to nose or pharynx, uni- or bilateral</t>
  </si>
  <si>
    <t>Control severe epistaxis req. hospitalisation: Anterior and posterior</t>
  </si>
  <si>
    <t>1052</t>
  </si>
  <si>
    <t>Instrumental examination of the nasopharynx including biopsy</t>
  </si>
  <si>
    <t>1053</t>
  </si>
  <si>
    <t>Frontal sinus drainage, trephine operation</t>
  </si>
  <si>
    <t>1069</t>
  </si>
  <si>
    <t>Proof puncture, uni- or bilateral under general anaesthetic</t>
  </si>
  <si>
    <t>1087</t>
  </si>
  <si>
    <t>Sub-total reconstruction consisting of any two</t>
  </si>
  <si>
    <t>1101</t>
  </si>
  <si>
    <t>1105</t>
  </si>
  <si>
    <t>Removal of adenoids</t>
  </si>
  <si>
    <t>1125</t>
  </si>
  <si>
    <t>Operative laryngoscopy-excision of tumour and/or vocal cords</t>
  </si>
  <si>
    <t>1130</t>
  </si>
  <si>
    <t>Direct laryngoscopy</t>
  </si>
  <si>
    <t>1132</t>
  </si>
  <si>
    <t>Bronchoscopy: Diagnostic bronchoscopy</t>
  </si>
  <si>
    <t>3206</t>
  </si>
  <si>
    <t>Microscopic examination of tympanic membrane incl. Microsuction</t>
  </si>
  <si>
    <t>3209</t>
  </si>
  <si>
    <t>Myringotomy: Bilateral</t>
  </si>
  <si>
    <t>3211</t>
  </si>
  <si>
    <t>Unilateral myringotomy with insertion of ventilation tube</t>
  </si>
  <si>
    <t>3213</t>
  </si>
  <si>
    <t>Bilateral myringotomy with insertion of bilateral ventilation tube</t>
  </si>
  <si>
    <t>3215</t>
  </si>
  <si>
    <t>Meatus atresia: Repair of stenosis of cartilaginous portion</t>
  </si>
  <si>
    <t>3221</t>
  </si>
  <si>
    <t>Meatus atresia: Removal of osteoma from meatus: Multiple</t>
  </si>
  <si>
    <t>3237</t>
  </si>
  <si>
    <t>Exploratory tympanotomy</t>
  </si>
  <si>
    <t>3245</t>
  </si>
  <si>
    <t>Functional reconstruction of tympanic membrane</t>
  </si>
  <si>
    <t>3249</t>
  </si>
  <si>
    <t>Stapedotomy and stapedectomy</t>
  </si>
  <si>
    <t>3264</t>
  </si>
  <si>
    <t>Tympanomastoidectomy</t>
  </si>
  <si>
    <t>3275</t>
  </si>
  <si>
    <t>3276</t>
  </si>
  <si>
    <t>Impedance audiometry (stapedial reflex)</t>
  </si>
  <si>
    <t>3277</t>
  </si>
  <si>
    <t>Speech audiometry: Inclusive fee</t>
  </si>
  <si>
    <t>Hospital Consultation</t>
  </si>
  <si>
    <t>Consultation</t>
  </si>
  <si>
    <t>Units</t>
  </si>
  <si>
    <t>R</t>
  </si>
  <si>
    <t>1043</t>
  </si>
  <si>
    <t>Disclaimer:</t>
  </si>
  <si>
    <t>GEMS RCF</t>
  </si>
  <si>
    <t>See the Notes below for All Tariffs</t>
  </si>
  <si>
    <t>Note:</t>
  </si>
  <si>
    <t>HealthMan RCF</t>
  </si>
  <si>
    <t>DH
RCF</t>
  </si>
  <si>
    <t>DH 
Prem A 
In Hosp.</t>
  </si>
  <si>
    <t>DH 
Prem A Out Hosp.</t>
  </si>
  <si>
    <t>DH
Prem B</t>
  </si>
  <si>
    <t>DH 
Classic Rate</t>
  </si>
  <si>
    <t>DH 
Exec Rate</t>
  </si>
  <si>
    <t>Tonsillectomy (dissection of the tonsils)</t>
  </si>
  <si>
    <t>FedHealth 
RCF</t>
  </si>
  <si>
    <t xml:space="preserve">The above schedule is based on information avaiable to HealthMan and HealthMan will NOT be held responsible for any losses incurred by practitioners resulting from the use of this schedule. </t>
  </si>
  <si>
    <t>FedHealth DPA</t>
  </si>
  <si>
    <t>Terminology</t>
  </si>
  <si>
    <t>Profmed 
RCF</t>
  </si>
  <si>
    <t>COMPARATIVE TARIFFS: Scheme Rates</t>
  </si>
  <si>
    <t>Legend:</t>
  </si>
  <si>
    <t>DH = Discovery Health</t>
  </si>
  <si>
    <t>DPA = Direct Payment Arrangement</t>
  </si>
  <si>
    <t>Prem = Premier</t>
  </si>
  <si>
    <t>R = Rand</t>
  </si>
  <si>
    <t>RCF = Rand Conversion Factor (Rand Value per Unit)</t>
  </si>
  <si>
    <t>VAT = Value Added Tax</t>
  </si>
  <si>
    <t>Base Rates</t>
  </si>
  <si>
    <t>Payment Arrangments</t>
  </si>
  <si>
    <t xml:space="preserve">6. Discovery Premier A Procedure Rates have NOT been split between In-Hospital &amp; Out-Hospital.  Use as appropriate.  </t>
  </si>
  <si>
    <t>8. All Tariffs are inlcusive of VAT</t>
  </si>
  <si>
    <t>FedHealth  (VAT Incl.)</t>
  </si>
  <si>
    <t xml:space="preserve">                       GEMS Tariffs               (VAT Incl.)</t>
  </si>
  <si>
    <t xml:space="preserve">
Profmed</t>
  </si>
  <si>
    <t>1. Codes, Descriptors and Unit Values have been extracted from the SAMA Electronic Medical Doctors Coding Manual (eMDCM) previously known as the SAMA Doctors Billing Manual (DBM).  
    Please note that many of the descriptors are shortened versions.  For the full descriptors please refer to the 2014 SAMA eMDCM</t>
  </si>
  <si>
    <t>2. Tariffs may differ due to rounding</t>
  </si>
  <si>
    <t>3. Above codes are the most frequently used codes and is not all inclusive of all the codes</t>
  </si>
  <si>
    <t>7. The Healthman tariff for codes that relate to equipment have been retained at GEMS rate*</t>
  </si>
  <si>
    <t>4. Increases from 2014 are as follow:</t>
  </si>
  <si>
    <t xml:space="preserve"> HealthMan Private Tariff 
(VAT Incl.)</t>
  </si>
  <si>
    <t xml:space="preserve">            Discovery Tariffs     (VAT Incl.)</t>
  </si>
  <si>
    <t>GEMS Contracted Tariffs 
(VAT Incl.</t>
  </si>
  <si>
    <t>GEMS Contracted 
RCF</t>
  </si>
  <si>
    <t>HEALTHMAN ENT COSTING GUIDE 2015</t>
  </si>
  <si>
    <t xml:space="preserve">   b. Discovery Health = 2014 Tariff +6% (Consultations) and 2014 Tariff +5.9% (Procedures)</t>
  </si>
  <si>
    <t xml:space="preserve">   c. Profmed = 2014 Tariff +6.5%</t>
  </si>
  <si>
    <t xml:space="preserve">   d. Fedhealth = 2014 Tariff +6.2%</t>
  </si>
  <si>
    <t xml:space="preserve">   e. HealthMan = 2014 Private Tariff +7%</t>
  </si>
  <si>
    <t xml:space="preserve">   a. GEMS = 2014 Scheme Tariff +3.8% and GEMS Contracted Tariff +6%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</si>
</sst>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_ * #,##0.000_ ;_ * \-#,##0.000_ ;_ * &quot;-&quot;??_ ;_ @_ "/>
  </numFmts>
  <fonts count="20"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sz val="10"/>
      <color indexed="10"/>
      <name val="Calibri"/>
      <family val="2"/>
      <scheme val="minor"/>
    </font>
    <font>
      <b/>
      <u/>
      <sz val="12"/>
      <name val="Calibri"/>
      <family val="2"/>
      <scheme val="minor"/>
    </font>
    <font>
      <b/>
      <sz val="10"/>
      <name val="Calibri"/>
      <family val="2"/>
      <scheme val="minor"/>
    </font>
    <font>
      <b/>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b/>
      <sz val="10"/>
      <color indexed="8"/>
      <name val="Calibri"/>
      <family val="2"/>
      <scheme val="minor"/>
    </font>
    <font>
      <b/>
      <u/>
      <sz val="10"/>
      <color indexed="8"/>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color indexed="10"/>
      <name val="Calibri"/>
      <family val="2"/>
      <scheme val="minor"/>
    </font>
    <font>
      <i/>
      <sz val="10"/>
      <name val="Calibri"/>
      <family val="2"/>
      <scheme val="minor"/>
    </font>
    <font>
      <b/>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47">
    <xf numFmtId="0" fontId="0" fillId="0" borderId="0" xfId="0"/>
    <xf numFmtId="0" fontId="17" fillId="2" borderId="8" xfId="0" applyFont="1" applyFill="1" applyBorder="1" applyProtection="1">
      <protection hidden="1"/>
    </xf>
    <xf numFmtId="0" fontId="2" fillId="3" borderId="2" xfId="0" applyFont="1" applyFill="1" applyBorder="1" applyAlignment="1" applyProtection="1">
      <protection hidden="1"/>
    </xf>
    <xf numFmtId="0" fontId="2" fillId="3" borderId="3" xfId="0" applyFont="1" applyFill="1" applyBorder="1" applyAlignment="1" applyProtection="1">
      <protection hidden="1"/>
    </xf>
    <xf numFmtId="0" fontId="2" fillId="3" borderId="7" xfId="0" applyFont="1" applyFill="1" applyBorder="1" applyAlignment="1" applyProtection="1">
      <protection hidden="1"/>
    </xf>
    <xf numFmtId="0" fontId="3" fillId="2" borderId="0" xfId="0" applyFont="1" applyFill="1" applyBorder="1" applyProtection="1">
      <protection hidden="1"/>
    </xf>
    <xf numFmtId="49" fontId="3" fillId="2" borderId="0" xfId="0" applyNumberFormat="1" applyFont="1" applyFill="1" applyBorder="1" applyProtection="1">
      <protection hidden="1"/>
    </xf>
    <xf numFmtId="0" fontId="4" fillId="2" borderId="0" xfId="0" applyFont="1" applyFill="1" applyBorder="1" applyAlignment="1" applyProtection="1">
      <alignment wrapText="1"/>
      <protection hidden="1"/>
    </xf>
    <xf numFmtId="164" fontId="4" fillId="2" borderId="0" xfId="1" applyFont="1" applyFill="1" applyBorder="1" applyProtection="1">
      <protection hidden="1"/>
    </xf>
    <xf numFmtId="164" fontId="5" fillId="2" borderId="0" xfId="1" applyFont="1" applyFill="1" applyBorder="1" applyProtection="1">
      <protection hidden="1"/>
    </xf>
    <xf numFmtId="165" fontId="5" fillId="2" borderId="0" xfId="1" applyNumberFormat="1" applyFont="1" applyFill="1" applyBorder="1" applyProtection="1">
      <protection hidden="1"/>
    </xf>
    <xf numFmtId="164" fontId="5" fillId="2" borderId="0" xfId="1" applyNumberFormat="1" applyFont="1" applyFill="1" applyBorder="1" applyProtection="1">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49" fontId="7" fillId="4" borderId="1" xfId="0" applyNumberFormat="1" applyFont="1" applyFill="1" applyBorder="1" applyAlignment="1" applyProtection="1">
      <alignment horizontal="center"/>
      <protection hidden="1"/>
    </xf>
    <xf numFmtId="0" fontId="7" fillId="2" borderId="7" xfId="0" applyFont="1" applyFill="1" applyBorder="1" applyAlignment="1" applyProtection="1">
      <alignment horizontal="center" wrapText="1"/>
      <protection hidden="1"/>
    </xf>
    <xf numFmtId="0" fontId="7" fillId="4" borderId="1" xfId="1" applyNumberFormat="1" applyFont="1" applyFill="1" applyBorder="1" applyAlignment="1" applyProtection="1">
      <alignment horizontal="center" wrapText="1"/>
      <protection hidden="1"/>
    </xf>
    <xf numFmtId="164" fontId="7" fillId="4" borderId="1" xfId="1" applyFont="1" applyFill="1" applyBorder="1" applyAlignment="1" applyProtection="1">
      <alignment horizontal="center" wrapText="1"/>
      <protection hidden="1"/>
    </xf>
    <xf numFmtId="165" fontId="7" fillId="4" borderId="1" xfId="1" applyNumberFormat="1" applyFont="1" applyFill="1" applyBorder="1" applyAlignment="1" applyProtection="1">
      <alignment horizontal="center" wrapText="1"/>
      <protection hidden="1"/>
    </xf>
    <xf numFmtId="0" fontId="7" fillId="4" borderId="1" xfId="0" applyFont="1" applyFill="1" applyBorder="1" applyAlignment="1" applyProtection="1">
      <alignment horizontal="center" wrapText="1"/>
      <protection hidden="1"/>
    </xf>
    <xf numFmtId="49" fontId="7" fillId="2" borderId="0" xfId="0" applyNumberFormat="1" applyFont="1" applyFill="1" applyBorder="1" applyAlignment="1" applyProtection="1">
      <alignment horizontal="center"/>
      <protection hidden="1"/>
    </xf>
    <xf numFmtId="0" fontId="7" fillId="2" borderId="0" xfId="0" applyFont="1" applyFill="1" applyBorder="1" applyAlignment="1" applyProtection="1">
      <alignment horizontal="center" wrapText="1"/>
      <protection hidden="1"/>
    </xf>
    <xf numFmtId="0" fontId="7" fillId="5" borderId="1" xfId="1" applyNumberFormat="1" applyFont="1" applyFill="1" applyBorder="1" applyAlignment="1" applyProtection="1">
      <alignment horizontal="center" wrapText="1"/>
      <protection hidden="1"/>
    </xf>
    <xf numFmtId="164" fontId="7" fillId="5" borderId="1" xfId="1" applyFont="1" applyFill="1" applyBorder="1" applyAlignment="1" applyProtection="1">
      <alignment horizontal="center" wrapText="1"/>
      <protection hidden="1"/>
    </xf>
    <xf numFmtId="165" fontId="7" fillId="5" borderId="1" xfId="1" applyNumberFormat="1" applyFont="1" applyFill="1" applyBorder="1" applyAlignment="1" applyProtection="1">
      <alignment wrapText="1"/>
      <protection hidden="1"/>
    </xf>
    <xf numFmtId="165" fontId="7" fillId="5" borderId="1" xfId="1" applyNumberFormat="1" applyFont="1" applyFill="1" applyBorder="1" applyAlignment="1" applyProtection="1">
      <alignment horizontal="center" wrapText="1"/>
      <protection hidden="1"/>
    </xf>
    <xf numFmtId="9" fontId="7" fillId="5" borderId="1" xfId="0" applyNumberFormat="1" applyFont="1" applyFill="1" applyBorder="1" applyAlignment="1" applyProtection="1">
      <alignment horizontal="center" wrapText="1"/>
      <protection hidden="1"/>
    </xf>
    <xf numFmtId="9" fontId="7" fillId="5" borderId="1" xfId="2" applyFont="1" applyFill="1" applyBorder="1" applyAlignment="1" applyProtection="1">
      <alignment horizontal="center" wrapText="1"/>
      <protection hidden="1"/>
    </xf>
    <xf numFmtId="49" fontId="8" fillId="2" borderId="0" xfId="0" applyNumberFormat="1" applyFont="1" applyFill="1" applyBorder="1" applyAlignment="1" applyProtection="1">
      <alignment horizontal="center"/>
      <protection hidden="1"/>
    </xf>
    <xf numFmtId="0" fontId="8" fillId="2" borderId="0" xfId="0" applyFont="1" applyFill="1" applyBorder="1" applyAlignment="1" applyProtection="1">
      <alignment horizontal="center" wrapText="1"/>
      <protection hidden="1"/>
    </xf>
    <xf numFmtId="0" fontId="8" fillId="4" borderId="1" xfId="1" applyNumberFormat="1" applyFont="1" applyFill="1" applyBorder="1" applyAlignment="1" applyProtection="1">
      <alignment horizontal="center" wrapText="1"/>
      <protection hidden="1"/>
    </xf>
    <xf numFmtId="164" fontId="8" fillId="4" borderId="1" xfId="1" applyFont="1" applyFill="1" applyBorder="1" applyAlignment="1" applyProtection="1">
      <alignment horizontal="center" wrapText="1"/>
      <protection hidden="1"/>
    </xf>
    <xf numFmtId="165" fontId="8" fillId="4" borderId="1" xfId="1" applyNumberFormat="1" applyFont="1" applyFill="1" applyBorder="1" applyAlignment="1" applyProtection="1">
      <alignment horizontal="center" wrapText="1"/>
      <protection hidden="1"/>
    </xf>
    <xf numFmtId="0" fontId="8" fillId="4" borderId="1" xfId="0" applyFont="1" applyFill="1" applyBorder="1" applyAlignment="1" applyProtection="1">
      <alignment horizontal="center" wrapText="1"/>
      <protection hidden="1"/>
    </xf>
    <xf numFmtId="49" fontId="7" fillId="3" borderId="2" xfId="0" applyNumberFormat="1" applyFont="1" applyFill="1" applyBorder="1" applyAlignment="1" applyProtection="1">
      <alignment horizontal="center"/>
      <protection hidden="1"/>
    </xf>
    <xf numFmtId="0" fontId="9" fillId="3" borderId="3" xfId="0" applyFont="1" applyFill="1" applyBorder="1" applyAlignment="1" applyProtection="1">
      <alignment horizontal="left" wrapText="1"/>
      <protection hidden="1"/>
    </xf>
    <xf numFmtId="0" fontId="3" fillId="3" borderId="3" xfId="1" applyNumberFormat="1" applyFont="1" applyFill="1" applyBorder="1" applyProtection="1">
      <protection hidden="1"/>
    </xf>
    <xf numFmtId="164" fontId="3" fillId="3" borderId="3" xfId="1" applyFont="1" applyFill="1" applyBorder="1" applyProtection="1">
      <protection hidden="1"/>
    </xf>
    <xf numFmtId="165" fontId="3" fillId="3" borderId="3" xfId="1" applyNumberFormat="1" applyFont="1" applyFill="1" applyBorder="1" applyProtection="1">
      <protection hidden="1"/>
    </xf>
    <xf numFmtId="164" fontId="7" fillId="3" borderId="3" xfId="1" applyFont="1" applyFill="1" applyBorder="1" applyProtection="1">
      <protection hidden="1"/>
    </xf>
    <xf numFmtId="9" fontId="7" fillId="3" borderId="3" xfId="0" applyNumberFormat="1" applyFont="1" applyFill="1" applyBorder="1" applyProtection="1">
      <protection hidden="1"/>
    </xf>
    <xf numFmtId="0" fontId="7" fillId="3" borderId="3" xfId="0" applyFont="1" applyFill="1" applyBorder="1" applyProtection="1">
      <protection hidden="1"/>
    </xf>
    <xf numFmtId="164" fontId="3" fillId="3" borderId="7" xfId="1" applyFont="1" applyFill="1" applyBorder="1" applyProtection="1">
      <protection hidden="1"/>
    </xf>
    <xf numFmtId="49" fontId="7" fillId="2" borderId="4" xfId="0" applyNumberFormat="1" applyFont="1" applyFill="1" applyBorder="1" applyAlignment="1" applyProtection="1">
      <alignment horizontal="center"/>
      <protection hidden="1"/>
    </xf>
    <xf numFmtId="0" fontId="9" fillId="2" borderId="16" xfId="0" applyFont="1" applyFill="1" applyBorder="1" applyAlignment="1" applyProtection="1">
      <alignment horizontal="left" wrapText="1"/>
      <protection hidden="1"/>
    </xf>
    <xf numFmtId="0" fontId="3" fillId="2" borderId="19" xfId="0" applyFont="1" applyFill="1" applyBorder="1" applyProtection="1">
      <protection hidden="1"/>
    </xf>
    <xf numFmtId="164" fontId="5" fillId="2" borderId="19" xfId="1" applyFont="1" applyFill="1" applyBorder="1" applyProtection="1">
      <protection hidden="1"/>
    </xf>
    <xf numFmtId="165" fontId="5" fillId="2" borderId="19" xfId="1" applyNumberFormat="1" applyFont="1" applyFill="1" applyBorder="1" applyProtection="1">
      <protection hidden="1"/>
    </xf>
    <xf numFmtId="164" fontId="10" fillId="2" borderId="19" xfId="1" applyFont="1" applyFill="1" applyBorder="1" applyProtection="1">
      <protection hidden="1"/>
    </xf>
    <xf numFmtId="164" fontId="3" fillId="2" borderId="19" xfId="1" applyNumberFormat="1" applyFont="1" applyFill="1" applyBorder="1" applyProtection="1">
      <protection hidden="1"/>
    </xf>
    <xf numFmtId="164" fontId="3" fillId="2" borderId="19" xfId="1" applyFont="1" applyFill="1" applyBorder="1" applyProtection="1">
      <protection hidden="1"/>
    </xf>
    <xf numFmtId="164" fontId="7" fillId="2" borderId="19" xfId="1" applyFont="1" applyFill="1" applyBorder="1" applyProtection="1">
      <protection hidden="1"/>
    </xf>
    <xf numFmtId="165" fontId="3" fillId="2" borderId="19" xfId="1" applyNumberFormat="1" applyFont="1" applyFill="1" applyBorder="1" applyProtection="1">
      <protection hidden="1"/>
    </xf>
    <xf numFmtId="49" fontId="10" fillId="2" borderId="5" xfId="0" applyNumberFormat="1" applyFont="1" applyFill="1" applyBorder="1" applyAlignment="1" applyProtection="1">
      <alignment horizontal="center"/>
      <protection hidden="1"/>
    </xf>
    <xf numFmtId="0" fontId="11" fillId="2" borderId="17" xfId="0" applyFont="1" applyFill="1" applyBorder="1" applyAlignment="1" applyProtection="1">
      <alignment horizontal="left" wrapText="1"/>
      <protection hidden="1"/>
    </xf>
    <xf numFmtId="0" fontId="5" fillId="2" borderId="20" xfId="0" applyFont="1" applyFill="1" applyBorder="1" applyProtection="1">
      <protection hidden="1"/>
    </xf>
    <xf numFmtId="164" fontId="5" fillId="2" borderId="20" xfId="1" applyFont="1" applyFill="1" applyBorder="1" applyProtection="1">
      <protection hidden="1"/>
    </xf>
    <xf numFmtId="165" fontId="7" fillId="2" borderId="20" xfId="1" applyNumberFormat="1" applyFont="1" applyFill="1" applyBorder="1" applyProtection="1">
      <protection hidden="1"/>
    </xf>
    <xf numFmtId="165" fontId="19" fillId="2" borderId="20" xfId="1" applyNumberFormat="1" applyFont="1" applyFill="1" applyBorder="1" applyProtection="1">
      <protection hidden="1"/>
    </xf>
    <xf numFmtId="165" fontId="5" fillId="2" borderId="20" xfId="1" applyNumberFormat="1" applyFont="1" applyFill="1" applyBorder="1" applyProtection="1">
      <protection hidden="1"/>
    </xf>
    <xf numFmtId="164" fontId="7" fillId="2" borderId="20" xfId="1" applyNumberFormat="1" applyFont="1" applyFill="1" applyBorder="1" applyProtection="1">
      <protection hidden="1"/>
    </xf>
    <xf numFmtId="164" fontId="7" fillId="2" borderId="20" xfId="1" applyFont="1" applyFill="1" applyBorder="1" applyProtection="1">
      <protection hidden="1"/>
    </xf>
    <xf numFmtId="164" fontId="10" fillId="2" borderId="20" xfId="1" applyFont="1" applyFill="1" applyBorder="1" applyProtection="1">
      <protection hidden="1"/>
    </xf>
    <xf numFmtId="49" fontId="12" fillId="2" borderId="5" xfId="0" applyNumberFormat="1" applyFont="1" applyFill="1" applyBorder="1" applyProtection="1">
      <protection hidden="1"/>
    </xf>
    <xf numFmtId="0" fontId="7" fillId="2" borderId="17" xfId="0" applyFont="1" applyFill="1" applyBorder="1" applyAlignment="1" applyProtection="1">
      <alignment wrapText="1"/>
      <protection hidden="1"/>
    </xf>
    <xf numFmtId="165" fontId="7" fillId="6" borderId="20" xfId="1" applyNumberFormat="1" applyFont="1" applyFill="1" applyBorder="1" applyProtection="1">
      <protection hidden="1"/>
    </xf>
    <xf numFmtId="0" fontId="12" fillId="2" borderId="17" xfId="0" applyFont="1" applyFill="1" applyBorder="1" applyAlignment="1" applyProtection="1">
      <alignment wrapText="1"/>
      <protection hidden="1"/>
    </xf>
    <xf numFmtId="49" fontId="7" fillId="2" borderId="6" xfId="0" applyNumberFormat="1" applyFont="1" applyFill="1" applyBorder="1" applyProtection="1">
      <protection hidden="1"/>
    </xf>
    <xf numFmtId="0" fontId="12" fillId="2" borderId="18" xfId="0" applyFont="1" applyFill="1" applyBorder="1" applyAlignment="1" applyProtection="1">
      <alignment wrapText="1"/>
      <protection hidden="1"/>
    </xf>
    <xf numFmtId="164" fontId="7" fillId="2" borderId="21" xfId="1" applyFont="1" applyFill="1" applyBorder="1" applyProtection="1">
      <protection hidden="1"/>
    </xf>
    <xf numFmtId="165" fontId="7" fillId="2" borderId="21" xfId="1" applyNumberFormat="1" applyFont="1" applyFill="1" applyBorder="1" applyProtection="1">
      <protection hidden="1"/>
    </xf>
    <xf numFmtId="164" fontId="7" fillId="2" borderId="21" xfId="1" applyNumberFormat="1" applyFont="1" applyFill="1" applyBorder="1" applyProtection="1">
      <protection hidden="1"/>
    </xf>
    <xf numFmtId="164" fontId="10" fillId="2" borderId="21" xfId="1" applyFont="1" applyFill="1" applyBorder="1" applyProtection="1">
      <protection hidden="1"/>
    </xf>
    <xf numFmtId="49" fontId="7" fillId="2" borderId="4" xfId="0" applyNumberFormat="1" applyFont="1" applyFill="1" applyBorder="1" applyProtection="1">
      <protection hidden="1"/>
    </xf>
    <xf numFmtId="0" fontId="13" fillId="2" borderId="16" xfId="0" applyFont="1" applyFill="1" applyBorder="1" applyAlignment="1" applyProtection="1">
      <alignment wrapText="1"/>
      <protection hidden="1"/>
    </xf>
    <xf numFmtId="0" fontId="12" fillId="2" borderId="19" xfId="0" applyFont="1" applyFill="1" applyBorder="1" applyProtection="1">
      <protection hidden="1"/>
    </xf>
    <xf numFmtId="165" fontId="7" fillId="2" borderId="19" xfId="1" applyNumberFormat="1" applyFont="1" applyFill="1" applyBorder="1" applyProtection="1">
      <protection hidden="1"/>
    </xf>
    <xf numFmtId="164" fontId="7" fillId="2" borderId="19" xfId="1" applyNumberFormat="1" applyFont="1" applyFill="1" applyBorder="1" applyProtection="1">
      <protection hidden="1"/>
    </xf>
    <xf numFmtId="49" fontId="7" fillId="2" borderId="5" xfId="0" applyNumberFormat="1" applyFont="1" applyFill="1" applyBorder="1" applyProtection="1">
      <protection hidden="1"/>
    </xf>
    <xf numFmtId="49" fontId="7" fillId="2" borderId="17" xfId="0" applyNumberFormat="1" applyFont="1" applyFill="1" applyBorder="1" applyAlignment="1" applyProtection="1">
      <alignment wrapText="1"/>
      <protection hidden="1"/>
    </xf>
    <xf numFmtId="165" fontId="19" fillId="6" borderId="20" xfId="1" applyNumberFormat="1" applyFont="1" applyFill="1" applyBorder="1" applyProtection="1">
      <protection hidden="1"/>
    </xf>
    <xf numFmtId="49" fontId="7" fillId="2" borderId="17" xfId="0" applyNumberFormat="1" applyFont="1" applyFill="1" applyBorder="1" applyAlignment="1" applyProtection="1">
      <alignment horizontal="left" wrapText="1"/>
      <protection hidden="1"/>
    </xf>
    <xf numFmtId="0" fontId="7" fillId="2" borderId="0" xfId="0" applyFont="1" applyFill="1" applyBorder="1" applyProtection="1">
      <protection hidden="1"/>
    </xf>
    <xf numFmtId="49" fontId="7" fillId="2" borderId="5" xfId="0" quotePrefix="1" applyNumberFormat="1" applyFont="1" applyFill="1" applyBorder="1" applyProtection="1">
      <protection hidden="1"/>
    </xf>
    <xf numFmtId="0" fontId="3" fillId="2" borderId="6" xfId="0" applyFont="1" applyFill="1" applyBorder="1" applyProtection="1">
      <protection hidden="1"/>
    </xf>
    <xf numFmtId="0" fontId="3" fillId="2" borderId="18" xfId="0" applyFont="1" applyFill="1" applyBorder="1" applyAlignment="1" applyProtection="1">
      <alignment wrapText="1"/>
      <protection hidden="1"/>
    </xf>
    <xf numFmtId="0" fontId="3" fillId="2" borderId="21" xfId="0" applyFont="1" applyFill="1" applyBorder="1" applyProtection="1">
      <protection hidden="1"/>
    </xf>
    <xf numFmtId="164" fontId="5" fillId="2" borderId="21" xfId="1" applyFont="1" applyFill="1" applyBorder="1" applyProtection="1">
      <protection hidden="1"/>
    </xf>
    <xf numFmtId="165" fontId="5" fillId="2" borderId="21" xfId="1" applyNumberFormat="1" applyFont="1" applyFill="1" applyBorder="1" applyProtection="1">
      <protection hidden="1"/>
    </xf>
    <xf numFmtId="165" fontId="3" fillId="2" borderId="21" xfId="1" applyNumberFormat="1" applyFont="1" applyFill="1" applyBorder="1" applyProtection="1">
      <protection hidden="1"/>
    </xf>
    <xf numFmtId="164" fontId="5" fillId="2" borderId="21" xfId="1" applyNumberFormat="1" applyFont="1" applyFill="1" applyBorder="1" applyProtection="1">
      <protection hidden="1"/>
    </xf>
    <xf numFmtId="0" fontId="14" fillId="2" borderId="11" xfId="0" applyFont="1" applyFill="1" applyBorder="1" applyProtection="1">
      <protection hidden="1"/>
    </xf>
    <xf numFmtId="0" fontId="3" fillId="2" borderId="12" xfId="0" applyFont="1" applyFill="1" applyBorder="1" applyAlignment="1" applyProtection="1">
      <alignment wrapText="1"/>
      <protection hidden="1"/>
    </xf>
    <xf numFmtId="0" fontId="3" fillId="2" borderId="12" xfId="1" applyNumberFormat="1" applyFont="1" applyFill="1" applyBorder="1" applyAlignment="1" applyProtection="1">
      <alignment wrapText="1"/>
      <protection hidden="1"/>
    </xf>
    <xf numFmtId="164" fontId="3" fillId="2" borderId="12" xfId="1" applyFont="1" applyFill="1" applyBorder="1" applyAlignment="1" applyProtection="1">
      <alignment wrapText="1"/>
      <protection hidden="1"/>
    </xf>
    <xf numFmtId="165" fontId="3" fillId="2" borderId="12" xfId="1" applyNumberFormat="1" applyFont="1" applyFill="1" applyBorder="1" applyAlignment="1" applyProtection="1">
      <alignment wrapText="1"/>
      <protection hidden="1"/>
    </xf>
    <xf numFmtId="164" fontId="3" fillId="2" borderId="12" xfId="1" applyNumberFormat="1" applyFont="1" applyFill="1" applyBorder="1" applyAlignment="1" applyProtection="1">
      <alignment wrapText="1"/>
      <protection hidden="1"/>
    </xf>
    <xf numFmtId="165" fontId="3" fillId="2" borderId="13" xfId="1" applyNumberFormat="1" applyFont="1" applyFill="1" applyBorder="1" applyAlignment="1" applyProtection="1">
      <alignment wrapText="1"/>
      <protection hidden="1"/>
    </xf>
    <xf numFmtId="0" fontId="3" fillId="2" borderId="8" xfId="0" applyFont="1" applyFill="1" applyBorder="1" applyProtection="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5"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5" fontId="3" fillId="2" borderId="10" xfId="1" applyNumberFormat="1" applyFont="1" applyFill="1" applyBorder="1" applyAlignment="1" applyProtection="1">
      <alignment wrapText="1"/>
      <protection hidden="1"/>
    </xf>
    <xf numFmtId="0" fontId="18" fillId="2" borderId="0" xfId="0" applyFont="1" applyFill="1" applyBorder="1" applyAlignment="1" applyProtection="1">
      <alignment wrapText="1"/>
      <protection hidden="1"/>
    </xf>
    <xf numFmtId="0" fontId="16" fillId="2" borderId="0" xfId="0" applyFont="1" applyFill="1" applyBorder="1" applyProtection="1">
      <protection hidden="1"/>
    </xf>
    <xf numFmtId="0" fontId="15" fillId="2" borderId="8" xfId="0" applyFont="1" applyFill="1" applyBorder="1" applyProtection="1">
      <protection hidden="1"/>
    </xf>
    <xf numFmtId="0" fontId="16" fillId="2" borderId="0" xfId="0" applyFont="1" applyFill="1" applyBorder="1" applyAlignment="1" applyProtection="1">
      <alignment wrapText="1"/>
      <protection hidden="1"/>
    </xf>
    <xf numFmtId="164" fontId="16" fillId="2" borderId="0" xfId="1" applyFont="1" applyFill="1" applyBorder="1" applyAlignment="1" applyProtection="1">
      <alignment wrapText="1"/>
      <protection hidden="1"/>
    </xf>
    <xf numFmtId="165" fontId="16" fillId="2" borderId="0" xfId="1" applyNumberFormat="1" applyFont="1" applyFill="1" applyBorder="1" applyAlignment="1" applyProtection="1">
      <alignment wrapText="1"/>
      <protection hidden="1"/>
    </xf>
    <xf numFmtId="164" fontId="16" fillId="2" borderId="0" xfId="1" applyNumberFormat="1" applyFont="1" applyFill="1" applyBorder="1" applyAlignment="1" applyProtection="1">
      <alignment wrapText="1"/>
      <protection hidden="1"/>
    </xf>
    <xf numFmtId="165" fontId="16" fillId="2" borderId="10" xfId="1" applyNumberFormat="1" applyFont="1" applyFill="1" applyBorder="1" applyAlignment="1" applyProtection="1">
      <alignment wrapText="1"/>
      <protection hidden="1"/>
    </xf>
    <xf numFmtId="0" fontId="15" fillId="2" borderId="14" xfId="0" applyFont="1" applyFill="1" applyBorder="1" applyProtection="1">
      <protection hidden="1"/>
    </xf>
    <xf numFmtId="0" fontId="16" fillId="2" borderId="9" xfId="0" applyFont="1" applyFill="1" applyBorder="1" applyAlignment="1" applyProtection="1">
      <alignment wrapText="1"/>
      <protection hidden="1"/>
    </xf>
    <xf numFmtId="164" fontId="16" fillId="2" borderId="9" xfId="1" applyFont="1" applyFill="1" applyBorder="1" applyAlignment="1" applyProtection="1">
      <alignment wrapText="1"/>
      <protection hidden="1"/>
    </xf>
    <xf numFmtId="165" fontId="16" fillId="2" borderId="9" xfId="1" applyNumberFormat="1" applyFont="1" applyFill="1" applyBorder="1" applyAlignment="1" applyProtection="1">
      <alignment wrapText="1"/>
      <protection hidden="1"/>
    </xf>
    <xf numFmtId="164" fontId="16" fillId="2" borderId="9" xfId="1" applyNumberFormat="1" applyFont="1" applyFill="1" applyBorder="1" applyAlignment="1" applyProtection="1">
      <alignment wrapText="1"/>
      <protection hidden="1"/>
    </xf>
    <xf numFmtId="165" fontId="16" fillId="2" borderId="15" xfId="1" applyNumberFormat="1" applyFont="1" applyFill="1" applyBorder="1" applyAlignment="1" applyProtection="1">
      <alignment wrapText="1"/>
      <protection hidden="1"/>
    </xf>
    <xf numFmtId="0" fontId="8" fillId="4" borderId="11" xfId="0" applyFont="1" applyFill="1" applyBorder="1" applyProtection="1">
      <protection hidden="1"/>
    </xf>
    <xf numFmtId="0" fontId="3" fillId="4" borderId="12" xfId="0" applyFont="1" applyFill="1" applyBorder="1" applyAlignment="1" applyProtection="1">
      <alignment wrapText="1"/>
      <protection hidden="1"/>
    </xf>
    <xf numFmtId="0" fontId="3" fillId="4" borderId="12" xfId="1" applyNumberFormat="1" applyFont="1" applyFill="1" applyBorder="1" applyAlignment="1" applyProtection="1">
      <alignment wrapText="1"/>
      <protection hidden="1"/>
    </xf>
    <xf numFmtId="164" fontId="3" fillId="4" borderId="12" xfId="1" applyFont="1" applyFill="1" applyBorder="1" applyAlignment="1" applyProtection="1">
      <alignment wrapText="1"/>
      <protection hidden="1"/>
    </xf>
    <xf numFmtId="165" fontId="3" fillId="4" borderId="12" xfId="1" applyNumberFormat="1" applyFont="1" applyFill="1" applyBorder="1" applyAlignment="1" applyProtection="1">
      <alignment wrapText="1"/>
      <protection hidden="1"/>
    </xf>
    <xf numFmtId="164" fontId="3" fillId="4" borderId="12" xfId="1" applyNumberFormat="1" applyFont="1" applyFill="1" applyBorder="1" applyAlignment="1" applyProtection="1">
      <alignment wrapText="1"/>
      <protection hidden="1"/>
    </xf>
    <xf numFmtId="165" fontId="3" fillId="4" borderId="13" xfId="1" applyNumberFormat="1" applyFont="1" applyFill="1" applyBorder="1" applyAlignment="1" applyProtection="1">
      <alignment wrapText="1"/>
      <protection hidden="1"/>
    </xf>
    <xf numFmtId="0" fontId="18" fillId="4" borderId="8" xfId="0" applyFont="1" applyFill="1" applyBorder="1" applyAlignment="1" applyProtection="1">
      <protection hidden="1"/>
    </xf>
    <xf numFmtId="0" fontId="18" fillId="4" borderId="0" xfId="0" applyFont="1" applyFill="1" applyBorder="1" applyAlignment="1" applyProtection="1">
      <alignment wrapText="1"/>
      <protection hidden="1"/>
    </xf>
    <xf numFmtId="164" fontId="18" fillId="4" borderId="0" xfId="0" applyNumberFormat="1" applyFont="1" applyFill="1" applyBorder="1" applyAlignment="1" applyProtection="1">
      <alignment wrapText="1"/>
      <protection hidden="1"/>
    </xf>
    <xf numFmtId="0" fontId="18" fillId="4" borderId="10" xfId="0" applyFont="1" applyFill="1" applyBorder="1" applyAlignment="1" applyProtection="1">
      <alignment wrapText="1"/>
      <protection hidden="1"/>
    </xf>
    <xf numFmtId="0" fontId="3" fillId="4" borderId="14" xfId="0" applyFont="1" applyFill="1" applyBorder="1" applyProtection="1">
      <protection hidden="1"/>
    </xf>
    <xf numFmtId="0" fontId="3" fillId="4" borderId="9" xfId="0" applyFont="1" applyFill="1" applyBorder="1" applyAlignment="1" applyProtection="1">
      <alignment wrapText="1"/>
      <protection hidden="1"/>
    </xf>
    <xf numFmtId="0" fontId="3" fillId="4" borderId="9" xfId="1" applyNumberFormat="1" applyFont="1" applyFill="1" applyBorder="1" applyAlignment="1" applyProtection="1">
      <alignment wrapText="1"/>
      <protection hidden="1"/>
    </xf>
    <xf numFmtId="164" fontId="3" fillId="4" borderId="9" xfId="1" applyFont="1" applyFill="1" applyBorder="1" applyAlignment="1" applyProtection="1">
      <alignment wrapText="1"/>
      <protection hidden="1"/>
    </xf>
    <xf numFmtId="165" fontId="3" fillId="4" borderId="9" xfId="1" applyNumberFormat="1" applyFont="1" applyFill="1" applyBorder="1" applyAlignment="1" applyProtection="1">
      <alignment wrapText="1"/>
      <protection hidden="1"/>
    </xf>
    <xf numFmtId="164" fontId="3" fillId="4" borderId="9" xfId="1" applyNumberFormat="1" applyFont="1" applyFill="1" applyBorder="1" applyAlignment="1" applyProtection="1">
      <alignment wrapText="1"/>
      <protection hidden="1"/>
    </xf>
    <xf numFmtId="165" fontId="3" fillId="4" borderId="15" xfId="1" applyNumberFormat="1" applyFont="1" applyFill="1" applyBorder="1" applyAlignment="1" applyProtection="1">
      <alignment wrapText="1"/>
      <protection hidden="1"/>
    </xf>
    <xf numFmtId="0" fontId="3" fillId="2" borderId="0" xfId="0" applyFont="1" applyFill="1" applyBorder="1" applyAlignment="1" applyProtection="1">
      <alignment horizontal="left" wrapText="1"/>
      <protection hidden="1"/>
    </xf>
    <xf numFmtId="164" fontId="3" fillId="2" borderId="0" xfId="1" applyFont="1" applyFill="1" applyBorder="1" applyProtection="1">
      <protection hidden="1"/>
    </xf>
    <xf numFmtId="165" fontId="3" fillId="2" borderId="0" xfId="1" applyNumberFormat="1" applyFont="1" applyFill="1" applyBorder="1" applyProtection="1">
      <protection hidden="1"/>
    </xf>
    <xf numFmtId="164" fontId="7" fillId="2" borderId="0" xfId="1" applyFont="1" applyFill="1" applyBorder="1" applyProtection="1">
      <protection hidden="1"/>
    </xf>
    <xf numFmtId="165" fontId="7" fillId="2" borderId="0" xfId="1" applyNumberFormat="1" applyFont="1" applyFill="1" applyBorder="1" applyProtection="1">
      <protection hidden="1"/>
    </xf>
    <xf numFmtId="164" fontId="3" fillId="2" borderId="0" xfId="1" applyNumberFormat="1" applyFont="1" applyFill="1" applyBorder="1" applyProtection="1">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6" fillId="3" borderId="7" xfId="0" applyFont="1" applyFill="1" applyBorder="1" applyAlignment="1" applyProtection="1">
      <alignment horizontal="center"/>
      <protection hidden="1"/>
    </xf>
    <xf numFmtId="0" fontId="15" fillId="2" borderId="8" xfId="0" applyFont="1" applyFill="1" applyBorder="1" applyAlignment="1" applyProtection="1">
      <alignment horizontal="left" wrapText="1"/>
      <protection hidden="1"/>
    </xf>
    <xf numFmtId="0" fontId="15" fillId="2" borderId="0" xfId="0" applyFont="1" applyFill="1" applyBorder="1" applyAlignment="1" applyProtection="1">
      <alignment horizontal="left" wrapText="1"/>
      <protection hidden="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922971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1"/>
  <sheetViews>
    <sheetView tabSelected="1" zoomScale="90" zoomScaleNormal="90" workbookViewId="0">
      <pane xSplit="3" ySplit="7" topLeftCell="D8" activePane="bottomRight" state="frozen"/>
      <selection pane="topRight" activeCell="D1" sqref="D1"/>
      <selection pane="bottomLeft" activeCell="A8" sqref="A8"/>
      <selection pane="bottomRight" activeCell="D11" sqref="D11"/>
    </sheetView>
  </sheetViews>
  <sheetFormatPr defaultColWidth="9.140625" defaultRowHeight="12.75" x14ac:dyDescent="0.2"/>
  <cols>
    <col min="1" max="1" width="8.85546875" style="5" bestFit="1" customWidth="1"/>
    <col min="2" max="2" width="65.42578125" style="99" bestFit="1" customWidth="1"/>
    <col min="3" max="3" width="11.7109375" style="5" bestFit="1" customWidth="1"/>
    <col min="4" max="4" width="10.28515625" style="9" bestFit="1" customWidth="1"/>
    <col min="5" max="5" width="10.7109375" style="10" bestFit="1" customWidth="1"/>
    <col min="6" max="6" width="10" style="9" bestFit="1" customWidth="1"/>
    <col min="7" max="7" width="7.7109375" style="10" bestFit="1" customWidth="1"/>
    <col min="8" max="8" width="10" style="11" bestFit="1" customWidth="1"/>
    <col min="9" max="9" width="10.28515625" style="10" bestFit="1" customWidth="1"/>
    <col min="10" max="10" width="10" style="9" bestFit="1" customWidth="1"/>
    <col min="11" max="11" width="7.7109375" style="10" bestFit="1" customWidth="1"/>
    <col min="12" max="13" width="7.7109375" style="10" hidden="1" customWidth="1"/>
    <col min="14" max="14" width="8.85546875" style="10" bestFit="1" customWidth="1"/>
    <col min="15" max="15" width="11.7109375" style="10" customWidth="1"/>
    <col min="16" max="16" width="9.28515625" style="9" bestFit="1" customWidth="1"/>
    <col min="17" max="17" width="11.140625" style="9" bestFit="1" customWidth="1"/>
    <col min="18" max="19" width="9.28515625" style="9" bestFit="1" customWidth="1"/>
    <col min="20" max="20" width="10.28515625" style="9" bestFit="1" customWidth="1"/>
    <col min="21" max="21" width="9.28515625" style="10" bestFit="1" customWidth="1"/>
    <col min="22" max="22" width="9.85546875" style="10" bestFit="1" customWidth="1"/>
    <col min="23" max="16384" width="9.140625" style="5"/>
  </cols>
  <sheetData>
    <row r="1" spans="1:22" ht="23.45" customHeight="1" x14ac:dyDescent="0.35">
      <c r="A1" s="2" t="s">
        <v>144</v>
      </c>
      <c r="B1" s="3"/>
      <c r="C1" s="3"/>
      <c r="D1" s="3"/>
      <c r="E1" s="3"/>
      <c r="F1" s="3"/>
      <c r="G1" s="3"/>
      <c r="H1" s="3"/>
      <c r="I1" s="3"/>
      <c r="J1" s="3"/>
      <c r="K1" s="3"/>
      <c r="L1" s="3"/>
      <c r="M1" s="3"/>
      <c r="N1" s="3"/>
      <c r="O1" s="3"/>
      <c r="P1" s="3"/>
      <c r="Q1" s="3"/>
      <c r="R1" s="3"/>
      <c r="S1" s="3"/>
      <c r="T1" s="3"/>
      <c r="U1" s="3"/>
      <c r="V1" s="4"/>
    </row>
    <row r="2" spans="1:22" x14ac:dyDescent="0.2">
      <c r="A2" s="6"/>
      <c r="B2" s="7"/>
      <c r="C2" s="8"/>
    </row>
    <row r="3" spans="1:22" ht="15.75" x14ac:dyDescent="0.25">
      <c r="A3" s="142" t="s">
        <v>120</v>
      </c>
      <c r="B3" s="143"/>
      <c r="C3" s="143"/>
      <c r="D3" s="143"/>
      <c r="E3" s="143"/>
      <c r="F3" s="143"/>
      <c r="G3" s="143"/>
      <c r="H3" s="143"/>
      <c r="I3" s="143"/>
      <c r="J3" s="143"/>
      <c r="K3" s="143"/>
      <c r="L3" s="143"/>
      <c r="M3" s="143"/>
      <c r="N3" s="143"/>
      <c r="O3" s="143"/>
      <c r="P3" s="143"/>
      <c r="Q3" s="143"/>
      <c r="R3" s="143"/>
      <c r="S3" s="143"/>
      <c r="T3" s="143"/>
      <c r="U3" s="143"/>
      <c r="V3" s="144"/>
    </row>
    <row r="4" spans="1:22" ht="15.75" x14ac:dyDescent="0.25">
      <c r="A4" s="12"/>
      <c r="B4" s="13"/>
      <c r="C4" s="13"/>
      <c r="D4" s="142" t="s">
        <v>128</v>
      </c>
      <c r="E4" s="143"/>
      <c r="F4" s="143"/>
      <c r="G4" s="143"/>
      <c r="H4" s="143"/>
      <c r="I4" s="143"/>
      <c r="J4" s="143"/>
      <c r="K4" s="143"/>
      <c r="L4" s="143"/>
      <c r="M4" s="143"/>
      <c r="N4" s="143"/>
      <c r="O4" s="144"/>
      <c r="P4" s="142" t="s">
        <v>129</v>
      </c>
      <c r="Q4" s="143"/>
      <c r="R4" s="143"/>
      <c r="S4" s="143"/>
      <c r="T4" s="143"/>
      <c r="U4" s="143"/>
      <c r="V4" s="144"/>
    </row>
    <row r="5" spans="1:22" ht="84" customHeight="1" x14ac:dyDescent="0.2">
      <c r="A5" s="14" t="s">
        <v>0</v>
      </c>
      <c r="B5" s="15" t="s">
        <v>118</v>
      </c>
      <c r="C5" s="16" t="s">
        <v>1</v>
      </c>
      <c r="D5" s="17" t="s">
        <v>140</v>
      </c>
      <c r="E5" s="18" t="s">
        <v>107</v>
      </c>
      <c r="F5" s="17" t="s">
        <v>141</v>
      </c>
      <c r="G5" s="18" t="s">
        <v>108</v>
      </c>
      <c r="H5" s="17" t="s">
        <v>132</v>
      </c>
      <c r="I5" s="17" t="s">
        <v>115</v>
      </c>
      <c r="J5" s="17" t="s">
        <v>133</v>
      </c>
      <c r="K5" s="18" t="s">
        <v>104</v>
      </c>
      <c r="L5" s="18" t="s">
        <v>142</v>
      </c>
      <c r="M5" s="18" t="s">
        <v>143</v>
      </c>
      <c r="N5" s="17" t="s">
        <v>134</v>
      </c>
      <c r="O5" s="18" t="s">
        <v>119</v>
      </c>
      <c r="P5" s="19" t="s">
        <v>109</v>
      </c>
      <c r="Q5" s="19" t="s">
        <v>110</v>
      </c>
      <c r="R5" s="19" t="s">
        <v>111</v>
      </c>
      <c r="S5" s="19" t="s">
        <v>112</v>
      </c>
      <c r="T5" s="19" t="s">
        <v>113</v>
      </c>
      <c r="U5" s="17" t="s">
        <v>117</v>
      </c>
      <c r="V5" s="17" t="s">
        <v>117</v>
      </c>
    </row>
    <row r="6" spans="1:22" ht="13.5" customHeight="1" x14ac:dyDescent="0.2">
      <c r="A6" s="20"/>
      <c r="B6" s="21"/>
      <c r="C6" s="22"/>
      <c r="D6" s="23"/>
      <c r="E6" s="24"/>
      <c r="F6" s="23"/>
      <c r="G6" s="25"/>
      <c r="H6" s="23"/>
      <c r="I6" s="23"/>
      <c r="J6" s="23"/>
      <c r="K6" s="25"/>
      <c r="L6" s="25"/>
      <c r="M6" s="25"/>
      <c r="N6" s="24"/>
      <c r="O6" s="24"/>
      <c r="P6" s="26">
        <v>1.37</v>
      </c>
      <c r="Q6" s="26">
        <v>1.62</v>
      </c>
      <c r="R6" s="26">
        <v>1.47</v>
      </c>
      <c r="S6" s="26">
        <v>2.17</v>
      </c>
      <c r="T6" s="26">
        <v>3</v>
      </c>
      <c r="U6" s="27">
        <v>1.65</v>
      </c>
      <c r="V6" s="27">
        <v>2.1</v>
      </c>
    </row>
    <row r="7" spans="1:22" ht="13.5" customHeight="1" x14ac:dyDescent="0.2">
      <c r="A7" s="28"/>
      <c r="B7" s="29"/>
      <c r="C7" s="30" t="s">
        <v>100</v>
      </c>
      <c r="D7" s="31" t="s">
        <v>101</v>
      </c>
      <c r="E7" s="32" t="s">
        <v>101</v>
      </c>
      <c r="F7" s="31" t="s">
        <v>101</v>
      </c>
      <c r="G7" s="32" t="s">
        <v>101</v>
      </c>
      <c r="H7" s="31" t="s">
        <v>101</v>
      </c>
      <c r="I7" s="31" t="s">
        <v>101</v>
      </c>
      <c r="J7" s="31" t="s">
        <v>101</v>
      </c>
      <c r="K7" s="32" t="s">
        <v>101</v>
      </c>
      <c r="L7" s="32" t="s">
        <v>101</v>
      </c>
      <c r="M7" s="32" t="s">
        <v>101</v>
      </c>
      <c r="N7" s="32" t="s">
        <v>101</v>
      </c>
      <c r="O7" s="32" t="s">
        <v>101</v>
      </c>
      <c r="P7" s="33" t="s">
        <v>101</v>
      </c>
      <c r="Q7" s="33" t="s">
        <v>101</v>
      </c>
      <c r="R7" s="33" t="s">
        <v>101</v>
      </c>
      <c r="S7" s="33" t="s">
        <v>101</v>
      </c>
      <c r="T7" s="33" t="s">
        <v>101</v>
      </c>
      <c r="U7" s="31" t="s">
        <v>101</v>
      </c>
      <c r="V7" s="31" t="s">
        <v>101</v>
      </c>
    </row>
    <row r="8" spans="1:22" x14ac:dyDescent="0.2">
      <c r="A8" s="34"/>
      <c r="B8" s="35" t="s">
        <v>2</v>
      </c>
      <c r="C8" s="36"/>
      <c r="D8" s="37"/>
      <c r="E8" s="38"/>
      <c r="F8" s="39"/>
      <c r="G8" s="38"/>
      <c r="H8" s="39"/>
      <c r="I8" s="38"/>
      <c r="J8" s="37"/>
      <c r="K8" s="37"/>
      <c r="L8" s="37"/>
      <c r="M8" s="37"/>
      <c r="N8" s="38"/>
      <c r="O8" s="38"/>
      <c r="P8" s="40"/>
      <c r="Q8" s="41"/>
      <c r="R8" s="41"/>
      <c r="S8" s="41"/>
      <c r="T8" s="41"/>
      <c r="U8" s="37"/>
      <c r="V8" s="42"/>
    </row>
    <row r="9" spans="1:22" x14ac:dyDescent="0.2">
      <c r="A9" s="43"/>
      <c r="B9" s="44"/>
      <c r="C9" s="45"/>
      <c r="D9" s="46"/>
      <c r="E9" s="47"/>
      <c r="F9" s="48"/>
      <c r="G9" s="47"/>
      <c r="H9" s="49"/>
      <c r="I9" s="50"/>
      <c r="J9" s="48"/>
      <c r="K9" s="47"/>
      <c r="L9" s="47"/>
      <c r="M9" s="47"/>
      <c r="N9" s="51"/>
      <c r="O9" s="52"/>
      <c r="P9" s="48"/>
      <c r="Q9" s="48"/>
      <c r="R9" s="48"/>
      <c r="S9" s="48"/>
      <c r="T9" s="48"/>
      <c r="U9" s="50"/>
      <c r="V9" s="50"/>
    </row>
    <row r="10" spans="1:22" x14ac:dyDescent="0.2">
      <c r="A10" s="53"/>
      <c r="B10" s="54" t="s">
        <v>105</v>
      </c>
      <c r="C10" s="55"/>
      <c r="D10" s="56"/>
      <c r="E10" s="57"/>
      <c r="F10" s="58"/>
      <c r="G10" s="59"/>
      <c r="H10" s="60"/>
      <c r="I10" s="57"/>
      <c r="J10" s="61"/>
      <c r="K10" s="57"/>
      <c r="L10" s="57"/>
      <c r="M10" s="57"/>
      <c r="N10" s="62"/>
      <c r="O10" s="57"/>
      <c r="P10" s="61"/>
      <c r="Q10" s="61"/>
      <c r="R10" s="61"/>
      <c r="S10" s="61"/>
      <c r="T10" s="61"/>
      <c r="U10" s="61"/>
      <c r="V10" s="61"/>
    </row>
    <row r="11" spans="1:22" x14ac:dyDescent="0.2">
      <c r="A11" s="63" t="s">
        <v>3</v>
      </c>
      <c r="B11" s="64" t="s">
        <v>24</v>
      </c>
      <c r="C11" s="61">
        <v>15</v>
      </c>
      <c r="D11" s="61">
        <f t="shared" ref="D11:D25" si="0">ROUND(E11*C11,1)</f>
        <v>568.5</v>
      </c>
      <c r="E11" s="57">
        <v>37.902999999999999</v>
      </c>
      <c r="F11" s="61">
        <v>191.2</v>
      </c>
      <c r="G11" s="57">
        <f t="shared" ref="G11:G16" si="1">F11/C11</f>
        <v>12.746666666666666</v>
      </c>
      <c r="H11" s="61">
        <f t="shared" ref="H11:H25" si="2">ROUND(I11*C11,1)</f>
        <v>286</v>
      </c>
      <c r="I11" s="57">
        <v>19.066723098048005</v>
      </c>
      <c r="J11" s="60">
        <v>268</v>
      </c>
      <c r="K11" s="57">
        <f>J11/C11</f>
        <v>17.866666666666667</v>
      </c>
      <c r="L11" s="65"/>
      <c r="M11" s="57">
        <f>L11/C11</f>
        <v>0</v>
      </c>
      <c r="N11" s="61">
        <f t="shared" ref="N11:N25" si="3">ROUND(O11*C11,1)</f>
        <v>276</v>
      </c>
      <c r="O11" s="58">
        <v>18.399000000000001</v>
      </c>
      <c r="P11" s="61">
        <f t="shared" ref="P11:T14" si="4">ROUND($C11*$G11*P$6,1)</f>
        <v>261.89999999999998</v>
      </c>
      <c r="Q11" s="61">
        <f t="shared" si="4"/>
        <v>309.7</v>
      </c>
      <c r="R11" s="61">
        <f t="shared" si="4"/>
        <v>281.10000000000002</v>
      </c>
      <c r="S11" s="61">
        <f t="shared" si="4"/>
        <v>414.9</v>
      </c>
      <c r="T11" s="61">
        <f t="shared" si="4"/>
        <v>573.6</v>
      </c>
      <c r="U11" s="61">
        <f t="shared" ref="U11:V25" si="5">ROUND($H11*U$6,1)</f>
        <v>471.9</v>
      </c>
      <c r="V11" s="61">
        <f t="shared" si="5"/>
        <v>600.6</v>
      </c>
    </row>
    <row r="12" spans="1:22" x14ac:dyDescent="0.2">
      <c r="A12" s="63" t="s">
        <v>4</v>
      </c>
      <c r="B12" s="64" t="s">
        <v>5</v>
      </c>
      <c r="C12" s="61">
        <v>15</v>
      </c>
      <c r="D12" s="61">
        <f t="shared" si="0"/>
        <v>568.5</v>
      </c>
      <c r="E12" s="57">
        <v>37.902999999999999</v>
      </c>
      <c r="F12" s="61">
        <v>266.7</v>
      </c>
      <c r="G12" s="57">
        <f t="shared" si="1"/>
        <v>17.779999999999998</v>
      </c>
      <c r="H12" s="61">
        <f t="shared" si="2"/>
        <v>286</v>
      </c>
      <c r="I12" s="57">
        <v>19.066723098048005</v>
      </c>
      <c r="J12" s="60">
        <v>268</v>
      </c>
      <c r="K12" s="57">
        <f t="shared" ref="K12:K25" si="6">J12/C12</f>
        <v>17.866666666666667</v>
      </c>
      <c r="L12" s="65"/>
      <c r="M12" s="57">
        <f t="shared" ref="M12:M25" si="7">L12/C12</f>
        <v>0</v>
      </c>
      <c r="N12" s="61">
        <f t="shared" si="3"/>
        <v>276</v>
      </c>
      <c r="O12" s="58">
        <v>18.399000000000001</v>
      </c>
      <c r="P12" s="61">
        <f t="shared" si="4"/>
        <v>365.4</v>
      </c>
      <c r="Q12" s="61">
        <f t="shared" si="4"/>
        <v>432.1</v>
      </c>
      <c r="R12" s="61">
        <f t="shared" si="4"/>
        <v>392</v>
      </c>
      <c r="S12" s="61">
        <f t="shared" si="4"/>
        <v>578.70000000000005</v>
      </c>
      <c r="T12" s="61">
        <f t="shared" si="4"/>
        <v>800.1</v>
      </c>
      <c r="U12" s="61">
        <f t="shared" si="5"/>
        <v>471.9</v>
      </c>
      <c r="V12" s="61">
        <f t="shared" si="5"/>
        <v>600.6</v>
      </c>
    </row>
    <row r="13" spans="1:22" x14ac:dyDescent="0.2">
      <c r="A13" s="63" t="s">
        <v>6</v>
      </c>
      <c r="B13" s="64" t="s">
        <v>7</v>
      </c>
      <c r="C13" s="61">
        <v>5</v>
      </c>
      <c r="D13" s="61">
        <f t="shared" si="0"/>
        <v>189.5</v>
      </c>
      <c r="E13" s="57">
        <v>37.902999999999999</v>
      </c>
      <c r="F13" s="61">
        <v>88.8</v>
      </c>
      <c r="G13" s="57">
        <f t="shared" si="1"/>
        <v>17.759999999999998</v>
      </c>
      <c r="H13" s="61">
        <f t="shared" si="2"/>
        <v>95.5</v>
      </c>
      <c r="I13" s="57">
        <v>19.091877086304006</v>
      </c>
      <c r="J13" s="60">
        <v>89.5</v>
      </c>
      <c r="K13" s="57">
        <f t="shared" si="6"/>
        <v>17.899999999999999</v>
      </c>
      <c r="L13" s="65"/>
      <c r="M13" s="57">
        <f t="shared" si="7"/>
        <v>0</v>
      </c>
      <c r="N13" s="61">
        <f t="shared" si="3"/>
        <v>92</v>
      </c>
      <c r="O13" s="58">
        <v>18.399000000000001</v>
      </c>
      <c r="P13" s="61">
        <f t="shared" si="4"/>
        <v>121.7</v>
      </c>
      <c r="Q13" s="61">
        <f t="shared" si="4"/>
        <v>143.9</v>
      </c>
      <c r="R13" s="61">
        <f t="shared" si="4"/>
        <v>130.5</v>
      </c>
      <c r="S13" s="61">
        <f t="shared" si="4"/>
        <v>192.7</v>
      </c>
      <c r="T13" s="61">
        <f t="shared" si="4"/>
        <v>266.39999999999998</v>
      </c>
      <c r="U13" s="61">
        <f t="shared" si="5"/>
        <v>157.6</v>
      </c>
      <c r="V13" s="61">
        <f t="shared" si="5"/>
        <v>200.6</v>
      </c>
    </row>
    <row r="14" spans="1:22" x14ac:dyDescent="0.2">
      <c r="A14" s="63" t="s">
        <v>8</v>
      </c>
      <c r="B14" s="64" t="s">
        <v>9</v>
      </c>
      <c r="C14" s="61">
        <v>6</v>
      </c>
      <c r="D14" s="61">
        <f t="shared" si="0"/>
        <v>227.4</v>
      </c>
      <c r="E14" s="57">
        <v>37.902999999999999</v>
      </c>
      <c r="F14" s="61">
        <v>106.8</v>
      </c>
      <c r="G14" s="57">
        <f t="shared" si="1"/>
        <v>17.8</v>
      </c>
      <c r="H14" s="61">
        <f t="shared" si="2"/>
        <v>114.6</v>
      </c>
      <c r="I14" s="57">
        <v>19.091877086304006</v>
      </c>
      <c r="J14" s="60">
        <v>107.3</v>
      </c>
      <c r="K14" s="57">
        <f t="shared" si="6"/>
        <v>17.883333333333333</v>
      </c>
      <c r="L14" s="65"/>
      <c r="M14" s="57">
        <f t="shared" si="7"/>
        <v>0</v>
      </c>
      <c r="N14" s="61">
        <f t="shared" si="3"/>
        <v>110.4</v>
      </c>
      <c r="O14" s="58">
        <v>18.399000000000001</v>
      </c>
      <c r="P14" s="61">
        <f t="shared" si="4"/>
        <v>146.30000000000001</v>
      </c>
      <c r="Q14" s="61">
        <f t="shared" si="4"/>
        <v>173</v>
      </c>
      <c r="R14" s="61">
        <f t="shared" si="4"/>
        <v>157</v>
      </c>
      <c r="S14" s="61">
        <f t="shared" si="4"/>
        <v>231.8</v>
      </c>
      <c r="T14" s="61">
        <f t="shared" si="4"/>
        <v>320.39999999999998</v>
      </c>
      <c r="U14" s="61">
        <f t="shared" si="5"/>
        <v>189.1</v>
      </c>
      <c r="V14" s="61">
        <f t="shared" si="5"/>
        <v>240.7</v>
      </c>
    </row>
    <row r="15" spans="1:22" x14ac:dyDescent="0.2">
      <c r="A15" s="63" t="s">
        <v>10</v>
      </c>
      <c r="B15" s="64" t="s">
        <v>11</v>
      </c>
      <c r="C15" s="61">
        <v>8</v>
      </c>
      <c r="D15" s="61">
        <f t="shared" si="0"/>
        <v>303.2</v>
      </c>
      <c r="E15" s="57">
        <v>37.902999999999999</v>
      </c>
      <c r="F15" s="61">
        <v>142.30000000000001</v>
      </c>
      <c r="G15" s="57">
        <f t="shared" si="1"/>
        <v>17.787500000000001</v>
      </c>
      <c r="H15" s="61">
        <f t="shared" si="2"/>
        <v>152.69999999999999</v>
      </c>
      <c r="I15" s="57">
        <v>19.091877086304006</v>
      </c>
      <c r="J15" s="60">
        <v>142.9</v>
      </c>
      <c r="K15" s="57">
        <f t="shared" si="6"/>
        <v>17.862500000000001</v>
      </c>
      <c r="L15" s="65"/>
      <c r="M15" s="57">
        <f t="shared" si="7"/>
        <v>0</v>
      </c>
      <c r="N15" s="61">
        <f t="shared" si="3"/>
        <v>147.19999999999999</v>
      </c>
      <c r="O15" s="58">
        <v>18.399000000000001</v>
      </c>
      <c r="P15" s="61">
        <v>0</v>
      </c>
      <c r="Q15" s="61">
        <f t="shared" ref="Q15:T18" si="8">ROUND($C15*$G15*Q$6,1)</f>
        <v>230.5</v>
      </c>
      <c r="R15" s="61">
        <f t="shared" si="8"/>
        <v>209.2</v>
      </c>
      <c r="S15" s="61">
        <f t="shared" si="8"/>
        <v>308.8</v>
      </c>
      <c r="T15" s="61">
        <f t="shared" si="8"/>
        <v>426.9</v>
      </c>
      <c r="U15" s="61">
        <f t="shared" si="5"/>
        <v>252</v>
      </c>
      <c r="V15" s="61">
        <f t="shared" si="5"/>
        <v>320.7</v>
      </c>
    </row>
    <row r="16" spans="1:22" x14ac:dyDescent="0.2">
      <c r="A16" s="63" t="s">
        <v>12</v>
      </c>
      <c r="B16" s="64" t="s">
        <v>13</v>
      </c>
      <c r="C16" s="61">
        <v>14</v>
      </c>
      <c r="D16" s="61">
        <f t="shared" si="0"/>
        <v>530.6</v>
      </c>
      <c r="E16" s="57">
        <v>37.902999999999999</v>
      </c>
      <c r="F16" s="61">
        <v>249.1</v>
      </c>
      <c r="G16" s="57">
        <f t="shared" si="1"/>
        <v>17.792857142857141</v>
      </c>
      <c r="H16" s="61">
        <f t="shared" si="2"/>
        <v>267.3</v>
      </c>
      <c r="I16" s="57">
        <v>19.091877086304006</v>
      </c>
      <c r="J16" s="60">
        <v>250.2</v>
      </c>
      <c r="K16" s="57">
        <f t="shared" si="6"/>
        <v>17.87142857142857</v>
      </c>
      <c r="L16" s="65"/>
      <c r="M16" s="57">
        <f t="shared" si="7"/>
        <v>0</v>
      </c>
      <c r="N16" s="61">
        <f t="shared" si="3"/>
        <v>257.60000000000002</v>
      </c>
      <c r="O16" s="58">
        <v>18.399000000000001</v>
      </c>
      <c r="P16" s="61">
        <f t="shared" ref="P16:P21" si="9">ROUND($C16*$G16*P$6,1)</f>
        <v>341.3</v>
      </c>
      <c r="Q16" s="61">
        <f t="shared" si="8"/>
        <v>403.5</v>
      </c>
      <c r="R16" s="61">
        <f t="shared" si="8"/>
        <v>366.2</v>
      </c>
      <c r="S16" s="61">
        <f t="shared" si="8"/>
        <v>540.5</v>
      </c>
      <c r="T16" s="61">
        <f t="shared" si="8"/>
        <v>747.3</v>
      </c>
      <c r="U16" s="61">
        <f t="shared" si="5"/>
        <v>441</v>
      </c>
      <c r="V16" s="61">
        <f t="shared" si="5"/>
        <v>561.29999999999995</v>
      </c>
    </row>
    <row r="17" spans="1:22" x14ac:dyDescent="0.2">
      <c r="A17" s="63" t="s">
        <v>19</v>
      </c>
      <c r="B17" s="64" t="s">
        <v>25</v>
      </c>
      <c r="C17" s="61">
        <v>0</v>
      </c>
      <c r="D17" s="61">
        <f t="shared" si="0"/>
        <v>0</v>
      </c>
      <c r="E17" s="57">
        <v>37.902999999999999</v>
      </c>
      <c r="F17" s="61">
        <v>0</v>
      </c>
      <c r="G17" s="57">
        <v>0</v>
      </c>
      <c r="H17" s="61">
        <f t="shared" si="2"/>
        <v>0</v>
      </c>
      <c r="I17" s="57">
        <v>0</v>
      </c>
      <c r="J17" s="60">
        <v>0</v>
      </c>
      <c r="K17" s="57">
        <v>0</v>
      </c>
      <c r="L17" s="65"/>
      <c r="M17" s="57" t="e">
        <f t="shared" si="7"/>
        <v>#DIV/0!</v>
      </c>
      <c r="N17" s="61">
        <f t="shared" si="3"/>
        <v>0</v>
      </c>
      <c r="O17" s="58">
        <v>18.399000000000001</v>
      </c>
      <c r="P17" s="61">
        <f t="shared" si="9"/>
        <v>0</v>
      </c>
      <c r="Q17" s="61">
        <f t="shared" si="8"/>
        <v>0</v>
      </c>
      <c r="R17" s="61">
        <f t="shared" si="8"/>
        <v>0</v>
      </c>
      <c r="S17" s="61">
        <f t="shared" si="8"/>
        <v>0</v>
      </c>
      <c r="T17" s="61">
        <f t="shared" si="8"/>
        <v>0</v>
      </c>
      <c r="U17" s="61">
        <f t="shared" si="5"/>
        <v>0</v>
      </c>
      <c r="V17" s="61">
        <f t="shared" si="5"/>
        <v>0</v>
      </c>
    </row>
    <row r="18" spans="1:22" x14ac:dyDescent="0.2">
      <c r="A18" s="63" t="s">
        <v>20</v>
      </c>
      <c r="B18" s="64" t="s">
        <v>26</v>
      </c>
      <c r="C18" s="61">
        <v>0</v>
      </c>
      <c r="D18" s="61">
        <f t="shared" si="0"/>
        <v>0</v>
      </c>
      <c r="E18" s="57">
        <v>37.902999999999999</v>
      </c>
      <c r="F18" s="61">
        <v>0</v>
      </c>
      <c r="G18" s="57">
        <v>0</v>
      </c>
      <c r="H18" s="61">
        <f t="shared" si="2"/>
        <v>0</v>
      </c>
      <c r="I18" s="57">
        <v>0</v>
      </c>
      <c r="J18" s="60">
        <v>0</v>
      </c>
      <c r="K18" s="57">
        <v>0</v>
      </c>
      <c r="L18" s="65"/>
      <c r="M18" s="57" t="e">
        <f t="shared" si="7"/>
        <v>#DIV/0!</v>
      </c>
      <c r="N18" s="61">
        <f t="shared" si="3"/>
        <v>0</v>
      </c>
      <c r="O18" s="58">
        <v>18.399000000000001</v>
      </c>
      <c r="P18" s="61">
        <f t="shared" si="9"/>
        <v>0</v>
      </c>
      <c r="Q18" s="61">
        <f t="shared" si="8"/>
        <v>0</v>
      </c>
      <c r="R18" s="61">
        <f t="shared" si="8"/>
        <v>0</v>
      </c>
      <c r="S18" s="61">
        <f t="shared" si="8"/>
        <v>0</v>
      </c>
      <c r="T18" s="61">
        <f t="shared" si="8"/>
        <v>0</v>
      </c>
      <c r="U18" s="61">
        <f t="shared" si="5"/>
        <v>0</v>
      </c>
      <c r="V18" s="61">
        <f t="shared" si="5"/>
        <v>0</v>
      </c>
    </row>
    <row r="19" spans="1:22" x14ac:dyDescent="0.2">
      <c r="A19" s="63" t="s">
        <v>21</v>
      </c>
      <c r="B19" s="64" t="s">
        <v>98</v>
      </c>
      <c r="C19" s="61">
        <v>15</v>
      </c>
      <c r="D19" s="61">
        <f t="shared" si="0"/>
        <v>568.5</v>
      </c>
      <c r="E19" s="57">
        <v>37.902999999999999</v>
      </c>
      <c r="F19" s="61">
        <v>302.7</v>
      </c>
      <c r="G19" s="57">
        <f t="shared" ref="G19:G25" si="10">F19/C19</f>
        <v>20.18</v>
      </c>
      <c r="H19" s="61">
        <f t="shared" si="2"/>
        <v>324.10000000000002</v>
      </c>
      <c r="I19" s="57">
        <v>21.607275911904004</v>
      </c>
      <c r="J19" s="60">
        <v>296.2</v>
      </c>
      <c r="K19" s="57">
        <f t="shared" si="6"/>
        <v>19.746666666666666</v>
      </c>
      <c r="L19" s="65"/>
      <c r="M19" s="57">
        <f t="shared" si="7"/>
        <v>0</v>
      </c>
      <c r="N19" s="61">
        <f t="shared" si="3"/>
        <v>478.3</v>
      </c>
      <c r="O19" s="57">
        <f t="shared" ref="O19:O24" si="11">((423.7/C19)*1.06)*1.065</f>
        <v>31.887661999999999</v>
      </c>
      <c r="P19" s="61">
        <f t="shared" si="9"/>
        <v>414.7</v>
      </c>
      <c r="Q19" s="61">
        <v>0</v>
      </c>
      <c r="R19" s="61">
        <f t="shared" ref="R19:T25" si="12">ROUND($C19*$G19*R$6,1)</f>
        <v>445</v>
      </c>
      <c r="S19" s="61">
        <f t="shared" si="12"/>
        <v>656.9</v>
      </c>
      <c r="T19" s="61">
        <f t="shared" si="12"/>
        <v>908.1</v>
      </c>
      <c r="U19" s="61">
        <f t="shared" si="5"/>
        <v>534.79999999999995</v>
      </c>
      <c r="V19" s="61">
        <f t="shared" si="5"/>
        <v>680.6</v>
      </c>
    </row>
    <row r="20" spans="1:22" x14ac:dyDescent="0.2">
      <c r="A20" s="63" t="s">
        <v>22</v>
      </c>
      <c r="B20" s="64" t="s">
        <v>98</v>
      </c>
      <c r="C20" s="61">
        <v>30</v>
      </c>
      <c r="D20" s="61">
        <f t="shared" si="0"/>
        <v>1137.0999999999999</v>
      </c>
      <c r="E20" s="57">
        <v>37.902999999999999</v>
      </c>
      <c r="F20" s="61">
        <v>302.7</v>
      </c>
      <c r="G20" s="57">
        <f t="shared" si="10"/>
        <v>10.09</v>
      </c>
      <c r="H20" s="61">
        <f t="shared" si="2"/>
        <v>324.10000000000002</v>
      </c>
      <c r="I20" s="57">
        <v>10.803637955952002</v>
      </c>
      <c r="J20" s="60">
        <v>296.2</v>
      </c>
      <c r="K20" s="57">
        <f t="shared" si="6"/>
        <v>9.8733333333333331</v>
      </c>
      <c r="L20" s="65"/>
      <c r="M20" s="57">
        <f t="shared" si="7"/>
        <v>0</v>
      </c>
      <c r="N20" s="61">
        <f t="shared" si="3"/>
        <v>478.3</v>
      </c>
      <c r="O20" s="57">
        <f t="shared" si="11"/>
        <v>15.943830999999999</v>
      </c>
      <c r="P20" s="61">
        <f t="shared" si="9"/>
        <v>414.7</v>
      </c>
      <c r="Q20" s="61">
        <v>0</v>
      </c>
      <c r="R20" s="61">
        <f t="shared" si="12"/>
        <v>445</v>
      </c>
      <c r="S20" s="61">
        <f t="shared" si="12"/>
        <v>656.9</v>
      </c>
      <c r="T20" s="61">
        <f t="shared" si="12"/>
        <v>908.1</v>
      </c>
      <c r="U20" s="61">
        <f t="shared" si="5"/>
        <v>534.79999999999995</v>
      </c>
      <c r="V20" s="61">
        <f t="shared" si="5"/>
        <v>680.6</v>
      </c>
    </row>
    <row r="21" spans="1:22" x14ac:dyDescent="0.2">
      <c r="A21" s="63" t="s">
        <v>23</v>
      </c>
      <c r="B21" s="64" t="s">
        <v>98</v>
      </c>
      <c r="C21" s="61">
        <v>45</v>
      </c>
      <c r="D21" s="61">
        <f t="shared" si="0"/>
        <v>1705.6</v>
      </c>
      <c r="E21" s="57">
        <v>37.902999999999999</v>
      </c>
      <c r="F21" s="61">
        <v>302.7</v>
      </c>
      <c r="G21" s="57">
        <f t="shared" si="10"/>
        <v>6.7266666666666666</v>
      </c>
      <c r="H21" s="61">
        <f t="shared" si="2"/>
        <v>324.10000000000002</v>
      </c>
      <c r="I21" s="57">
        <v>7.2024253039680017</v>
      </c>
      <c r="J21" s="60">
        <v>296.2</v>
      </c>
      <c r="K21" s="57">
        <f t="shared" si="6"/>
        <v>6.5822222222222218</v>
      </c>
      <c r="L21" s="65"/>
      <c r="M21" s="57">
        <f t="shared" si="7"/>
        <v>0</v>
      </c>
      <c r="N21" s="61">
        <f t="shared" si="3"/>
        <v>478.3</v>
      </c>
      <c r="O21" s="57">
        <f t="shared" si="11"/>
        <v>10.629220666666667</v>
      </c>
      <c r="P21" s="61">
        <f t="shared" si="9"/>
        <v>414.7</v>
      </c>
      <c r="Q21" s="61">
        <v>0</v>
      </c>
      <c r="R21" s="61">
        <f t="shared" si="12"/>
        <v>445</v>
      </c>
      <c r="S21" s="61">
        <f t="shared" si="12"/>
        <v>656.9</v>
      </c>
      <c r="T21" s="61">
        <f t="shared" si="12"/>
        <v>908.1</v>
      </c>
      <c r="U21" s="61">
        <f t="shared" si="5"/>
        <v>534.79999999999995</v>
      </c>
      <c r="V21" s="61">
        <f t="shared" si="5"/>
        <v>680.6</v>
      </c>
    </row>
    <row r="22" spans="1:22" x14ac:dyDescent="0.2">
      <c r="A22" s="63" t="s">
        <v>16</v>
      </c>
      <c r="B22" s="64" t="s">
        <v>99</v>
      </c>
      <c r="C22" s="61">
        <v>15</v>
      </c>
      <c r="D22" s="61">
        <f t="shared" si="0"/>
        <v>568.5</v>
      </c>
      <c r="E22" s="57">
        <v>37.902999999999999</v>
      </c>
      <c r="F22" s="61">
        <v>340.6</v>
      </c>
      <c r="G22" s="57">
        <f t="shared" si="10"/>
        <v>22.706666666666667</v>
      </c>
      <c r="H22" s="61">
        <f t="shared" si="2"/>
        <v>324.10000000000002</v>
      </c>
      <c r="I22" s="57">
        <v>21.607275911904004</v>
      </c>
      <c r="J22" s="60">
        <v>296.2</v>
      </c>
      <c r="K22" s="57">
        <f t="shared" si="6"/>
        <v>19.746666666666666</v>
      </c>
      <c r="L22" s="65"/>
      <c r="M22" s="57">
        <f t="shared" si="7"/>
        <v>0</v>
      </c>
      <c r="N22" s="61">
        <f t="shared" si="3"/>
        <v>478.3</v>
      </c>
      <c r="O22" s="57">
        <f t="shared" si="11"/>
        <v>31.887661999999999</v>
      </c>
      <c r="P22" s="61">
        <v>0</v>
      </c>
      <c r="Q22" s="61">
        <f>ROUND($C22*$G22*Q$6,1)</f>
        <v>551.79999999999995</v>
      </c>
      <c r="R22" s="61">
        <f t="shared" si="12"/>
        <v>500.7</v>
      </c>
      <c r="S22" s="61">
        <f t="shared" si="12"/>
        <v>739.1</v>
      </c>
      <c r="T22" s="61">
        <f t="shared" si="12"/>
        <v>1021.8</v>
      </c>
      <c r="U22" s="61">
        <f t="shared" si="5"/>
        <v>534.79999999999995</v>
      </c>
      <c r="V22" s="61">
        <f t="shared" si="5"/>
        <v>680.6</v>
      </c>
    </row>
    <row r="23" spans="1:22" x14ac:dyDescent="0.2">
      <c r="A23" s="63" t="s">
        <v>17</v>
      </c>
      <c r="B23" s="64" t="s">
        <v>99</v>
      </c>
      <c r="C23" s="61">
        <v>30</v>
      </c>
      <c r="D23" s="61">
        <f t="shared" si="0"/>
        <v>1137.0999999999999</v>
      </c>
      <c r="E23" s="57">
        <v>37.902999999999999</v>
      </c>
      <c r="F23" s="61">
        <v>340.6</v>
      </c>
      <c r="G23" s="57">
        <f t="shared" si="10"/>
        <v>11.353333333333333</v>
      </c>
      <c r="H23" s="61">
        <f t="shared" si="2"/>
        <v>324.10000000000002</v>
      </c>
      <c r="I23" s="57">
        <v>10.803637955952002</v>
      </c>
      <c r="J23" s="60">
        <v>296.2</v>
      </c>
      <c r="K23" s="57">
        <f t="shared" si="6"/>
        <v>9.8733333333333331</v>
      </c>
      <c r="L23" s="65"/>
      <c r="M23" s="57">
        <f t="shared" si="7"/>
        <v>0</v>
      </c>
      <c r="N23" s="61">
        <f t="shared" si="3"/>
        <v>478.3</v>
      </c>
      <c r="O23" s="57">
        <f t="shared" si="11"/>
        <v>15.943830999999999</v>
      </c>
      <c r="P23" s="61">
        <v>0</v>
      </c>
      <c r="Q23" s="61">
        <f>ROUND($C23*$G23*Q$6,1)</f>
        <v>551.79999999999995</v>
      </c>
      <c r="R23" s="61">
        <f t="shared" si="12"/>
        <v>500.7</v>
      </c>
      <c r="S23" s="61">
        <f t="shared" si="12"/>
        <v>739.1</v>
      </c>
      <c r="T23" s="61">
        <f t="shared" si="12"/>
        <v>1021.8</v>
      </c>
      <c r="U23" s="61">
        <f t="shared" si="5"/>
        <v>534.79999999999995</v>
      </c>
      <c r="V23" s="61">
        <f t="shared" si="5"/>
        <v>680.6</v>
      </c>
    </row>
    <row r="24" spans="1:22" x14ac:dyDescent="0.2">
      <c r="A24" s="63" t="s">
        <v>18</v>
      </c>
      <c r="B24" s="64" t="s">
        <v>99</v>
      </c>
      <c r="C24" s="61">
        <v>45</v>
      </c>
      <c r="D24" s="61">
        <f t="shared" si="0"/>
        <v>1705.6</v>
      </c>
      <c r="E24" s="57">
        <v>37.902999999999999</v>
      </c>
      <c r="F24" s="61">
        <v>340.6</v>
      </c>
      <c r="G24" s="57">
        <f t="shared" si="10"/>
        <v>7.568888888888889</v>
      </c>
      <c r="H24" s="61">
        <f t="shared" si="2"/>
        <v>324.10000000000002</v>
      </c>
      <c r="I24" s="57">
        <v>7.2024253039680017</v>
      </c>
      <c r="J24" s="60">
        <v>296.2</v>
      </c>
      <c r="K24" s="57">
        <f t="shared" si="6"/>
        <v>6.5822222222222218</v>
      </c>
      <c r="L24" s="65"/>
      <c r="M24" s="57">
        <f t="shared" si="7"/>
        <v>0</v>
      </c>
      <c r="N24" s="61">
        <f t="shared" si="3"/>
        <v>478.3</v>
      </c>
      <c r="O24" s="57">
        <f t="shared" si="11"/>
        <v>10.629220666666667</v>
      </c>
      <c r="P24" s="61">
        <v>0</v>
      </c>
      <c r="Q24" s="61">
        <f>ROUND($C24*$G24*Q$6,1)</f>
        <v>551.79999999999995</v>
      </c>
      <c r="R24" s="61">
        <f t="shared" si="12"/>
        <v>500.7</v>
      </c>
      <c r="S24" s="61">
        <f t="shared" si="12"/>
        <v>739.1</v>
      </c>
      <c r="T24" s="61">
        <f t="shared" si="12"/>
        <v>1021.8</v>
      </c>
      <c r="U24" s="61">
        <f t="shared" si="5"/>
        <v>534.79999999999995</v>
      </c>
      <c r="V24" s="61">
        <f t="shared" si="5"/>
        <v>680.6</v>
      </c>
    </row>
    <row r="25" spans="1:22" x14ac:dyDescent="0.2">
      <c r="A25" s="63" t="s">
        <v>14</v>
      </c>
      <c r="B25" s="66" t="s">
        <v>15</v>
      </c>
      <c r="C25" s="61">
        <v>21.43</v>
      </c>
      <c r="D25" s="61">
        <f t="shared" si="0"/>
        <v>812.3</v>
      </c>
      <c r="E25" s="57">
        <v>37.902999999999999</v>
      </c>
      <c r="F25" s="61">
        <v>381.2</v>
      </c>
      <c r="G25" s="57">
        <f t="shared" si="10"/>
        <v>17.78814745683621</v>
      </c>
      <c r="H25" s="61">
        <f t="shared" si="2"/>
        <v>408.5</v>
      </c>
      <c r="I25" s="57">
        <v>19.062098426385447</v>
      </c>
      <c r="J25" s="60">
        <v>357.4</v>
      </c>
      <c r="K25" s="57">
        <f t="shared" si="6"/>
        <v>16.677554829678019</v>
      </c>
      <c r="L25" s="65"/>
      <c r="M25" s="57">
        <f t="shared" si="7"/>
        <v>0</v>
      </c>
      <c r="N25" s="61">
        <f t="shared" si="3"/>
        <v>394.3</v>
      </c>
      <c r="O25" s="58">
        <v>18.399000000000001</v>
      </c>
      <c r="P25" s="61">
        <f>ROUND($C25*$G25*P$6,1)</f>
        <v>522.20000000000005</v>
      </c>
      <c r="Q25" s="61">
        <f>ROUND($C25*$G25*Q$6,1)</f>
        <v>617.5</v>
      </c>
      <c r="R25" s="61">
        <f t="shared" si="12"/>
        <v>560.4</v>
      </c>
      <c r="S25" s="61">
        <f t="shared" si="12"/>
        <v>827.2</v>
      </c>
      <c r="T25" s="61">
        <f t="shared" si="12"/>
        <v>1143.5999999999999</v>
      </c>
      <c r="U25" s="61">
        <f t="shared" si="5"/>
        <v>674</v>
      </c>
      <c r="V25" s="61">
        <f t="shared" si="5"/>
        <v>857.9</v>
      </c>
    </row>
    <row r="26" spans="1:22" x14ac:dyDescent="0.2">
      <c r="A26" s="67"/>
      <c r="B26" s="68"/>
      <c r="C26" s="69"/>
      <c r="D26" s="69"/>
      <c r="E26" s="70"/>
      <c r="F26" s="69"/>
      <c r="G26" s="70"/>
      <c r="H26" s="71"/>
      <c r="I26" s="70"/>
      <c r="J26" s="69"/>
      <c r="K26" s="70"/>
      <c r="L26" s="70"/>
      <c r="M26" s="70"/>
      <c r="N26" s="69"/>
      <c r="O26" s="70"/>
      <c r="P26" s="72"/>
      <c r="Q26" s="72"/>
      <c r="R26" s="72"/>
      <c r="S26" s="72"/>
      <c r="T26" s="72"/>
      <c r="U26" s="70"/>
      <c r="V26" s="70"/>
    </row>
    <row r="27" spans="1:22" x14ac:dyDescent="0.2">
      <c r="A27" s="34"/>
      <c r="B27" s="35" t="s">
        <v>27</v>
      </c>
      <c r="C27" s="36"/>
      <c r="D27" s="37"/>
      <c r="E27" s="38"/>
      <c r="F27" s="39"/>
      <c r="G27" s="38"/>
      <c r="H27" s="39"/>
      <c r="I27" s="38"/>
      <c r="J27" s="37"/>
      <c r="K27" s="37"/>
      <c r="L27" s="37"/>
      <c r="M27" s="37"/>
      <c r="N27" s="38"/>
      <c r="O27" s="38"/>
      <c r="P27" s="40"/>
      <c r="Q27" s="41"/>
      <c r="R27" s="41"/>
      <c r="S27" s="41"/>
      <c r="T27" s="41"/>
      <c r="U27" s="37"/>
      <c r="V27" s="42"/>
    </row>
    <row r="28" spans="1:22" x14ac:dyDescent="0.2">
      <c r="A28" s="73"/>
      <c r="B28" s="74"/>
      <c r="C28" s="75"/>
      <c r="D28" s="51"/>
      <c r="E28" s="76"/>
      <c r="F28" s="51"/>
      <c r="G28" s="76"/>
      <c r="H28" s="77"/>
      <c r="I28" s="76"/>
      <c r="J28" s="51"/>
      <c r="K28" s="76"/>
      <c r="L28" s="76"/>
      <c r="M28" s="76"/>
      <c r="N28" s="51"/>
      <c r="O28" s="76"/>
      <c r="P28" s="48"/>
      <c r="Q28" s="48"/>
      <c r="R28" s="48"/>
      <c r="S28" s="48"/>
      <c r="T28" s="48"/>
      <c r="U28" s="76"/>
      <c r="V28" s="76"/>
    </row>
    <row r="29" spans="1:22" ht="25.5" x14ac:dyDescent="0.2">
      <c r="A29" s="78" t="s">
        <v>29</v>
      </c>
      <c r="B29" s="79" t="s">
        <v>30</v>
      </c>
      <c r="C29" s="60">
        <v>1.9</v>
      </c>
      <c r="D29" s="61">
        <f t="shared" ref="D29:D64" si="13">ROUND(E29*C29,1)</f>
        <v>72</v>
      </c>
      <c r="E29" s="57">
        <v>37.902999999999999</v>
      </c>
      <c r="F29" s="61">
        <f t="shared" ref="F29:F64" si="14">ROUND(G29*C29,1)</f>
        <v>20.9</v>
      </c>
      <c r="G29" s="57">
        <v>11.012</v>
      </c>
      <c r="H29" s="61">
        <f t="shared" ref="H29:H64" si="15">ROUND(I29*C29,1)</f>
        <v>21.2</v>
      </c>
      <c r="I29" s="57">
        <v>11.178162606315789</v>
      </c>
      <c r="J29" s="61">
        <f t="shared" ref="J29:J64" si="16">ROUND(K29*C29,1)</f>
        <v>21</v>
      </c>
      <c r="K29" s="58">
        <v>11.05</v>
      </c>
      <c r="L29" s="61">
        <f>ROUND(M29*C29,1)</f>
        <v>0</v>
      </c>
      <c r="M29" s="80"/>
      <c r="N29" s="61">
        <f t="shared" ref="N29:N64" si="17">ROUND(O29*C29,1)</f>
        <v>21.6</v>
      </c>
      <c r="O29" s="58">
        <v>11.394</v>
      </c>
      <c r="P29" s="61">
        <f t="shared" ref="P29:T38" si="18">ROUND($C29*$G29*P$6,1)</f>
        <v>28.7</v>
      </c>
      <c r="Q29" s="61">
        <f t="shared" si="18"/>
        <v>33.9</v>
      </c>
      <c r="R29" s="61">
        <f t="shared" si="18"/>
        <v>30.8</v>
      </c>
      <c r="S29" s="61">
        <f t="shared" si="18"/>
        <v>45.4</v>
      </c>
      <c r="T29" s="61">
        <f t="shared" si="18"/>
        <v>62.8</v>
      </c>
      <c r="U29" s="61">
        <f t="shared" ref="U29:V48" si="19">ROUND($H29*U$6,1)</f>
        <v>35</v>
      </c>
      <c r="V29" s="61">
        <f t="shared" si="19"/>
        <v>44.5</v>
      </c>
    </row>
    <row r="30" spans="1:22" s="82" customFormat="1" ht="14.25" customHeight="1" x14ac:dyDescent="0.2">
      <c r="A30" s="78" t="s">
        <v>31</v>
      </c>
      <c r="B30" s="81" t="s">
        <v>32</v>
      </c>
      <c r="C30" s="60">
        <v>14</v>
      </c>
      <c r="D30" s="61">
        <f t="shared" si="13"/>
        <v>530.6</v>
      </c>
      <c r="E30" s="57">
        <v>37.902999999999999</v>
      </c>
      <c r="F30" s="61">
        <f t="shared" si="14"/>
        <v>154.19999999999999</v>
      </c>
      <c r="G30" s="57">
        <v>11.012</v>
      </c>
      <c r="H30" s="61">
        <f t="shared" si="15"/>
        <v>156</v>
      </c>
      <c r="I30" s="57">
        <v>11.144708408571429</v>
      </c>
      <c r="J30" s="61">
        <f t="shared" si="16"/>
        <v>154.69999999999999</v>
      </c>
      <c r="K30" s="58">
        <v>11.05</v>
      </c>
      <c r="L30" s="61">
        <f t="shared" ref="L30:L64" si="20">ROUND(M30*C30,1)</f>
        <v>0</v>
      </c>
      <c r="M30" s="80"/>
      <c r="N30" s="61">
        <f t="shared" si="17"/>
        <v>159.5</v>
      </c>
      <c r="O30" s="58">
        <v>11.394</v>
      </c>
      <c r="P30" s="61">
        <f t="shared" si="18"/>
        <v>211.2</v>
      </c>
      <c r="Q30" s="61">
        <f t="shared" si="18"/>
        <v>249.8</v>
      </c>
      <c r="R30" s="61">
        <f t="shared" si="18"/>
        <v>226.6</v>
      </c>
      <c r="S30" s="61">
        <f t="shared" si="18"/>
        <v>334.5</v>
      </c>
      <c r="T30" s="61">
        <f t="shared" si="18"/>
        <v>462.5</v>
      </c>
      <c r="U30" s="61">
        <f t="shared" si="19"/>
        <v>257.39999999999998</v>
      </c>
      <c r="V30" s="61">
        <f t="shared" si="19"/>
        <v>327.60000000000002</v>
      </c>
    </row>
    <row r="31" spans="1:22" s="82" customFormat="1" x14ac:dyDescent="0.2">
      <c r="A31" s="78" t="s">
        <v>33</v>
      </c>
      <c r="B31" s="79" t="s">
        <v>34</v>
      </c>
      <c r="C31" s="60">
        <v>51.94</v>
      </c>
      <c r="D31" s="61">
        <f t="shared" si="13"/>
        <v>1968.7</v>
      </c>
      <c r="E31" s="57">
        <v>37.902999999999999</v>
      </c>
      <c r="F31" s="61">
        <f t="shared" si="14"/>
        <v>572</v>
      </c>
      <c r="G31" s="57">
        <v>11.012</v>
      </c>
      <c r="H31" s="61">
        <f t="shared" si="15"/>
        <v>578.5</v>
      </c>
      <c r="I31" s="57">
        <v>11.138654791836737</v>
      </c>
      <c r="J31" s="61">
        <f t="shared" si="16"/>
        <v>573.9</v>
      </c>
      <c r="K31" s="58">
        <v>11.05</v>
      </c>
      <c r="L31" s="61">
        <f t="shared" si="20"/>
        <v>0</v>
      </c>
      <c r="M31" s="80"/>
      <c r="N31" s="61">
        <f t="shared" si="17"/>
        <v>591.79999999999995</v>
      </c>
      <c r="O31" s="58">
        <v>11.394</v>
      </c>
      <c r="P31" s="61">
        <f t="shared" si="18"/>
        <v>783.6</v>
      </c>
      <c r="Q31" s="61">
        <f t="shared" si="18"/>
        <v>926.6</v>
      </c>
      <c r="R31" s="61">
        <f t="shared" si="18"/>
        <v>840.8</v>
      </c>
      <c r="S31" s="61">
        <f t="shared" si="18"/>
        <v>1241.2</v>
      </c>
      <c r="T31" s="61">
        <f t="shared" si="18"/>
        <v>1715.9</v>
      </c>
      <c r="U31" s="61">
        <f t="shared" si="19"/>
        <v>954.5</v>
      </c>
      <c r="V31" s="61">
        <f t="shared" si="19"/>
        <v>1214.9000000000001</v>
      </c>
    </row>
    <row r="32" spans="1:22" s="82" customFormat="1" x14ac:dyDescent="0.2">
      <c r="A32" s="78" t="s">
        <v>35</v>
      </c>
      <c r="B32" s="79" t="s">
        <v>36</v>
      </c>
      <c r="C32" s="61">
        <v>12</v>
      </c>
      <c r="D32" s="61">
        <f t="shared" si="13"/>
        <v>454.8</v>
      </c>
      <c r="E32" s="57">
        <v>37.902999999999999</v>
      </c>
      <c r="F32" s="61">
        <f t="shared" si="14"/>
        <v>132.1</v>
      </c>
      <c r="G32" s="57">
        <v>11.012</v>
      </c>
      <c r="H32" s="61">
        <f t="shared" si="15"/>
        <v>133.69999999999999</v>
      </c>
      <c r="I32" s="57">
        <v>11.143295898000003</v>
      </c>
      <c r="J32" s="61">
        <f t="shared" si="16"/>
        <v>132.6</v>
      </c>
      <c r="K32" s="58">
        <v>11.05</v>
      </c>
      <c r="L32" s="61">
        <f t="shared" si="20"/>
        <v>0</v>
      </c>
      <c r="M32" s="80"/>
      <c r="N32" s="61">
        <f t="shared" si="17"/>
        <v>136.69999999999999</v>
      </c>
      <c r="O32" s="58">
        <v>11.394</v>
      </c>
      <c r="P32" s="61">
        <f t="shared" si="18"/>
        <v>181</v>
      </c>
      <c r="Q32" s="61">
        <f t="shared" si="18"/>
        <v>214.1</v>
      </c>
      <c r="R32" s="61">
        <f t="shared" si="18"/>
        <v>194.3</v>
      </c>
      <c r="S32" s="61">
        <f t="shared" si="18"/>
        <v>286.8</v>
      </c>
      <c r="T32" s="61">
        <f t="shared" si="18"/>
        <v>396.4</v>
      </c>
      <c r="U32" s="61">
        <f t="shared" si="19"/>
        <v>220.6</v>
      </c>
      <c r="V32" s="61">
        <f t="shared" si="19"/>
        <v>280.8</v>
      </c>
    </row>
    <row r="33" spans="1:22" s="82" customFormat="1" x14ac:dyDescent="0.2">
      <c r="A33" s="78" t="s">
        <v>37</v>
      </c>
      <c r="B33" s="79" t="s">
        <v>38</v>
      </c>
      <c r="C33" s="61">
        <v>121.2</v>
      </c>
      <c r="D33" s="61">
        <f t="shared" si="13"/>
        <v>4593.8</v>
      </c>
      <c r="E33" s="57">
        <v>37.902999999999999</v>
      </c>
      <c r="F33" s="61">
        <f t="shared" si="14"/>
        <v>1334.7</v>
      </c>
      <c r="G33" s="57">
        <v>11.012</v>
      </c>
      <c r="H33" s="61">
        <f t="shared" si="15"/>
        <v>1349.9</v>
      </c>
      <c r="I33" s="57">
        <v>11.1377157819802</v>
      </c>
      <c r="J33" s="61">
        <f t="shared" si="16"/>
        <v>1339.3</v>
      </c>
      <c r="K33" s="58">
        <v>11.05</v>
      </c>
      <c r="L33" s="61">
        <f t="shared" si="20"/>
        <v>0</v>
      </c>
      <c r="M33" s="80"/>
      <c r="N33" s="61">
        <f t="shared" si="17"/>
        <v>1381</v>
      </c>
      <c r="O33" s="58">
        <v>11.394</v>
      </c>
      <c r="P33" s="61">
        <f t="shared" si="18"/>
        <v>1828.5</v>
      </c>
      <c r="Q33" s="61">
        <f t="shared" si="18"/>
        <v>2162.1</v>
      </c>
      <c r="R33" s="61">
        <f t="shared" si="18"/>
        <v>1961.9</v>
      </c>
      <c r="S33" s="61">
        <f t="shared" si="18"/>
        <v>2896.2</v>
      </c>
      <c r="T33" s="61">
        <f t="shared" si="18"/>
        <v>4004</v>
      </c>
      <c r="U33" s="61">
        <f t="shared" si="19"/>
        <v>2227.3000000000002</v>
      </c>
      <c r="V33" s="61">
        <f t="shared" si="19"/>
        <v>2834.8</v>
      </c>
    </row>
    <row r="34" spans="1:22" s="82" customFormat="1" x14ac:dyDescent="0.2">
      <c r="A34" s="78" t="s">
        <v>39</v>
      </c>
      <c r="B34" s="79" t="s">
        <v>40</v>
      </c>
      <c r="C34" s="61">
        <v>64.599999999999994</v>
      </c>
      <c r="D34" s="61">
        <f t="shared" si="13"/>
        <v>2448.5</v>
      </c>
      <c r="E34" s="57">
        <v>37.902999999999999</v>
      </c>
      <c r="F34" s="61">
        <f t="shared" si="14"/>
        <v>711.4</v>
      </c>
      <c r="G34" s="57">
        <v>11.012</v>
      </c>
      <c r="H34" s="61">
        <f t="shared" si="15"/>
        <v>719.5</v>
      </c>
      <c r="I34" s="57">
        <v>11.137755183157896</v>
      </c>
      <c r="J34" s="61">
        <f t="shared" si="16"/>
        <v>713.8</v>
      </c>
      <c r="K34" s="58">
        <v>11.05</v>
      </c>
      <c r="L34" s="61">
        <f t="shared" si="20"/>
        <v>0</v>
      </c>
      <c r="M34" s="80"/>
      <c r="N34" s="61">
        <f t="shared" si="17"/>
        <v>736.1</v>
      </c>
      <c r="O34" s="58">
        <v>11.394</v>
      </c>
      <c r="P34" s="61">
        <f t="shared" si="18"/>
        <v>974.6</v>
      </c>
      <c r="Q34" s="61">
        <f t="shared" si="18"/>
        <v>1152.4000000000001</v>
      </c>
      <c r="R34" s="61">
        <f t="shared" si="18"/>
        <v>1045.7</v>
      </c>
      <c r="S34" s="61">
        <f t="shared" si="18"/>
        <v>1543.7</v>
      </c>
      <c r="T34" s="61">
        <f t="shared" si="18"/>
        <v>2134.1</v>
      </c>
      <c r="U34" s="61">
        <f t="shared" si="19"/>
        <v>1187.2</v>
      </c>
      <c r="V34" s="61">
        <f t="shared" si="19"/>
        <v>1511</v>
      </c>
    </row>
    <row r="35" spans="1:22" s="82" customFormat="1" x14ac:dyDescent="0.2">
      <c r="A35" s="78" t="s">
        <v>41</v>
      </c>
      <c r="B35" s="79" t="s">
        <v>42</v>
      </c>
      <c r="C35" s="60">
        <v>210</v>
      </c>
      <c r="D35" s="61">
        <f t="shared" si="13"/>
        <v>7959.6</v>
      </c>
      <c r="E35" s="57">
        <v>37.902999999999999</v>
      </c>
      <c r="F35" s="61">
        <f t="shared" si="14"/>
        <v>2312.5</v>
      </c>
      <c r="G35" s="57">
        <v>11.012</v>
      </c>
      <c r="H35" s="61">
        <f t="shared" si="15"/>
        <v>2339.1999999999998</v>
      </c>
      <c r="I35" s="57">
        <v>11.139058366285717</v>
      </c>
      <c r="J35" s="61">
        <f t="shared" si="16"/>
        <v>2320.5</v>
      </c>
      <c r="K35" s="58">
        <v>11.05</v>
      </c>
      <c r="L35" s="61">
        <f t="shared" si="20"/>
        <v>0</v>
      </c>
      <c r="M35" s="80"/>
      <c r="N35" s="61">
        <f t="shared" si="17"/>
        <v>2392.6999999999998</v>
      </c>
      <c r="O35" s="58">
        <v>11.394</v>
      </c>
      <c r="P35" s="61">
        <f t="shared" si="18"/>
        <v>3168.2</v>
      </c>
      <c r="Q35" s="61">
        <f t="shared" si="18"/>
        <v>3746.3</v>
      </c>
      <c r="R35" s="61">
        <f t="shared" si="18"/>
        <v>3399.4</v>
      </c>
      <c r="S35" s="61">
        <f t="shared" si="18"/>
        <v>5018.2</v>
      </c>
      <c r="T35" s="61">
        <f t="shared" si="18"/>
        <v>6937.6</v>
      </c>
      <c r="U35" s="61">
        <f t="shared" si="19"/>
        <v>3859.7</v>
      </c>
      <c r="V35" s="61">
        <f t="shared" si="19"/>
        <v>4912.3</v>
      </c>
    </row>
    <row r="36" spans="1:22" s="82" customFormat="1" x14ac:dyDescent="0.2">
      <c r="A36" s="78" t="s">
        <v>43</v>
      </c>
      <c r="B36" s="79" t="s">
        <v>44</v>
      </c>
      <c r="C36" s="60">
        <v>62.6</v>
      </c>
      <c r="D36" s="61">
        <f t="shared" si="13"/>
        <v>2372.6999999999998</v>
      </c>
      <c r="E36" s="57">
        <v>37.902999999999999</v>
      </c>
      <c r="F36" s="61">
        <f t="shared" si="14"/>
        <v>689.4</v>
      </c>
      <c r="G36" s="57">
        <v>11.012</v>
      </c>
      <c r="H36" s="61">
        <f t="shared" si="15"/>
        <v>697.2</v>
      </c>
      <c r="I36" s="57">
        <v>11.137262266581473</v>
      </c>
      <c r="J36" s="61">
        <f t="shared" si="16"/>
        <v>691.7</v>
      </c>
      <c r="K36" s="58">
        <v>11.05</v>
      </c>
      <c r="L36" s="61">
        <f t="shared" si="20"/>
        <v>0</v>
      </c>
      <c r="M36" s="80"/>
      <c r="N36" s="61">
        <f t="shared" si="17"/>
        <v>713.3</v>
      </c>
      <c r="O36" s="58">
        <v>11.394</v>
      </c>
      <c r="P36" s="61">
        <f t="shared" si="18"/>
        <v>944.4</v>
      </c>
      <c r="Q36" s="61">
        <f t="shared" si="18"/>
        <v>1116.7</v>
      </c>
      <c r="R36" s="61">
        <f t="shared" si="18"/>
        <v>1013.3</v>
      </c>
      <c r="S36" s="61">
        <f t="shared" si="18"/>
        <v>1495.9</v>
      </c>
      <c r="T36" s="61">
        <f t="shared" si="18"/>
        <v>2068.1</v>
      </c>
      <c r="U36" s="61">
        <f t="shared" si="19"/>
        <v>1150.4000000000001</v>
      </c>
      <c r="V36" s="61">
        <f t="shared" si="19"/>
        <v>1464.1</v>
      </c>
    </row>
    <row r="37" spans="1:22" s="82" customFormat="1" x14ac:dyDescent="0.2">
      <c r="A37" s="78" t="s">
        <v>45</v>
      </c>
      <c r="B37" s="79" t="s">
        <v>46</v>
      </c>
      <c r="C37" s="61">
        <v>90</v>
      </c>
      <c r="D37" s="61">
        <f t="shared" si="13"/>
        <v>3411.3</v>
      </c>
      <c r="E37" s="57">
        <v>37.902999999999999</v>
      </c>
      <c r="F37" s="61">
        <f t="shared" si="14"/>
        <v>991.1</v>
      </c>
      <c r="G37" s="57">
        <v>11.012</v>
      </c>
      <c r="H37" s="61">
        <f t="shared" si="15"/>
        <v>1002.4</v>
      </c>
      <c r="I37" s="57">
        <v>11.137363353600001</v>
      </c>
      <c r="J37" s="61">
        <f t="shared" si="16"/>
        <v>994.5</v>
      </c>
      <c r="K37" s="58">
        <v>11.05</v>
      </c>
      <c r="L37" s="61">
        <f t="shared" si="20"/>
        <v>0</v>
      </c>
      <c r="M37" s="80"/>
      <c r="N37" s="61">
        <f t="shared" si="17"/>
        <v>1025.5</v>
      </c>
      <c r="O37" s="58">
        <v>11.394</v>
      </c>
      <c r="P37" s="61">
        <f t="shared" si="18"/>
        <v>1357.8</v>
      </c>
      <c r="Q37" s="61">
        <f t="shared" si="18"/>
        <v>1605.5</v>
      </c>
      <c r="R37" s="61">
        <f t="shared" si="18"/>
        <v>1456.9</v>
      </c>
      <c r="S37" s="61">
        <f t="shared" si="18"/>
        <v>2150.6</v>
      </c>
      <c r="T37" s="61">
        <f t="shared" si="18"/>
        <v>2973.2</v>
      </c>
      <c r="U37" s="61">
        <f t="shared" si="19"/>
        <v>1654</v>
      </c>
      <c r="V37" s="61">
        <f t="shared" si="19"/>
        <v>2105</v>
      </c>
    </row>
    <row r="38" spans="1:22" s="82" customFormat="1" x14ac:dyDescent="0.2">
      <c r="A38" s="78" t="s">
        <v>47</v>
      </c>
      <c r="B38" s="79" t="s">
        <v>48</v>
      </c>
      <c r="C38" s="60">
        <v>81.8</v>
      </c>
      <c r="D38" s="61">
        <f t="shared" si="13"/>
        <v>3100.5</v>
      </c>
      <c r="E38" s="57">
        <v>37.902999999999999</v>
      </c>
      <c r="F38" s="61">
        <f t="shared" si="14"/>
        <v>900.8</v>
      </c>
      <c r="G38" s="57">
        <v>11.012</v>
      </c>
      <c r="H38" s="61">
        <f t="shared" si="15"/>
        <v>911.1</v>
      </c>
      <c r="I38" s="57">
        <v>11.138388373496335</v>
      </c>
      <c r="J38" s="61">
        <f t="shared" si="16"/>
        <v>903.9</v>
      </c>
      <c r="K38" s="58">
        <v>11.05</v>
      </c>
      <c r="L38" s="61">
        <f t="shared" si="20"/>
        <v>0</v>
      </c>
      <c r="M38" s="80"/>
      <c r="N38" s="61">
        <f t="shared" si="17"/>
        <v>932</v>
      </c>
      <c r="O38" s="58">
        <v>11.394</v>
      </c>
      <c r="P38" s="61">
        <f t="shared" si="18"/>
        <v>1234.0999999999999</v>
      </c>
      <c r="Q38" s="61">
        <f t="shared" si="18"/>
        <v>1459.3</v>
      </c>
      <c r="R38" s="61">
        <f t="shared" si="18"/>
        <v>1324.1</v>
      </c>
      <c r="S38" s="61">
        <f t="shared" si="18"/>
        <v>1954.7</v>
      </c>
      <c r="T38" s="61">
        <f t="shared" si="18"/>
        <v>2702.3</v>
      </c>
      <c r="U38" s="61">
        <f t="shared" si="19"/>
        <v>1503.3</v>
      </c>
      <c r="V38" s="61">
        <f t="shared" si="19"/>
        <v>1913.3</v>
      </c>
    </row>
    <row r="39" spans="1:22" s="82" customFormat="1" x14ac:dyDescent="0.2">
      <c r="A39" s="78" t="s">
        <v>49</v>
      </c>
      <c r="B39" s="79" t="s">
        <v>50</v>
      </c>
      <c r="C39" s="60">
        <v>140</v>
      </c>
      <c r="D39" s="61">
        <f t="shared" si="13"/>
        <v>5306.4</v>
      </c>
      <c r="E39" s="57">
        <v>37.902999999999999</v>
      </c>
      <c r="F39" s="61">
        <f t="shared" si="14"/>
        <v>1541.7</v>
      </c>
      <c r="G39" s="57">
        <v>11.012</v>
      </c>
      <c r="H39" s="61">
        <f t="shared" si="15"/>
        <v>1559.3</v>
      </c>
      <c r="I39" s="57">
        <v>11.137928357828573</v>
      </c>
      <c r="J39" s="61">
        <f t="shared" si="16"/>
        <v>1547</v>
      </c>
      <c r="K39" s="58">
        <v>11.05</v>
      </c>
      <c r="L39" s="61">
        <f t="shared" si="20"/>
        <v>0</v>
      </c>
      <c r="M39" s="80"/>
      <c r="N39" s="61">
        <f t="shared" si="17"/>
        <v>1595.2</v>
      </c>
      <c r="O39" s="58">
        <v>11.394</v>
      </c>
      <c r="P39" s="61">
        <f t="shared" ref="P39:T48" si="21">ROUND($C39*$G39*P$6,1)</f>
        <v>2112.1</v>
      </c>
      <c r="Q39" s="61">
        <f t="shared" si="21"/>
        <v>2497.5</v>
      </c>
      <c r="R39" s="61">
        <f t="shared" si="21"/>
        <v>2266.3000000000002</v>
      </c>
      <c r="S39" s="61">
        <f t="shared" si="21"/>
        <v>3345.4</v>
      </c>
      <c r="T39" s="61">
        <f t="shared" si="21"/>
        <v>4625</v>
      </c>
      <c r="U39" s="61">
        <f t="shared" si="19"/>
        <v>2572.8000000000002</v>
      </c>
      <c r="V39" s="61">
        <f t="shared" si="19"/>
        <v>3274.5</v>
      </c>
    </row>
    <row r="40" spans="1:22" s="82" customFormat="1" x14ac:dyDescent="0.2">
      <c r="A40" s="78" t="s">
        <v>51</v>
      </c>
      <c r="B40" s="79" t="s">
        <v>52</v>
      </c>
      <c r="C40" s="61">
        <v>245</v>
      </c>
      <c r="D40" s="61">
        <f t="shared" si="13"/>
        <v>9286.2000000000007</v>
      </c>
      <c r="E40" s="57">
        <v>37.902999999999999</v>
      </c>
      <c r="F40" s="61">
        <f t="shared" si="14"/>
        <v>2697.9</v>
      </c>
      <c r="G40" s="57">
        <v>11.012</v>
      </c>
      <c r="H40" s="61">
        <f t="shared" si="15"/>
        <v>2729</v>
      </c>
      <c r="I40" s="57">
        <v>11.138654791836737</v>
      </c>
      <c r="J40" s="61">
        <f t="shared" si="16"/>
        <v>2707.3</v>
      </c>
      <c r="K40" s="58">
        <v>11.05</v>
      </c>
      <c r="L40" s="61">
        <f t="shared" si="20"/>
        <v>0</v>
      </c>
      <c r="M40" s="80"/>
      <c r="N40" s="61">
        <f t="shared" si="17"/>
        <v>2791.5</v>
      </c>
      <c r="O40" s="58">
        <v>11.394</v>
      </c>
      <c r="P40" s="61">
        <f t="shared" si="21"/>
        <v>3696.2</v>
      </c>
      <c r="Q40" s="61">
        <f t="shared" si="21"/>
        <v>4370.7</v>
      </c>
      <c r="R40" s="61">
        <f t="shared" si="21"/>
        <v>3966</v>
      </c>
      <c r="S40" s="61">
        <f t="shared" si="21"/>
        <v>5854.5</v>
      </c>
      <c r="T40" s="61">
        <f t="shared" si="21"/>
        <v>8093.8</v>
      </c>
      <c r="U40" s="61">
        <f t="shared" si="19"/>
        <v>4502.8999999999996</v>
      </c>
      <c r="V40" s="61">
        <f t="shared" si="19"/>
        <v>5730.9</v>
      </c>
    </row>
    <row r="41" spans="1:22" s="82" customFormat="1" x14ac:dyDescent="0.2">
      <c r="A41" s="78" t="s">
        <v>53</v>
      </c>
      <c r="B41" s="79" t="s">
        <v>54</v>
      </c>
      <c r="C41" s="60">
        <v>35</v>
      </c>
      <c r="D41" s="61">
        <f t="shared" si="13"/>
        <v>1326.6</v>
      </c>
      <c r="E41" s="57">
        <v>37.902999999999999</v>
      </c>
      <c r="F41" s="61">
        <f t="shared" si="14"/>
        <v>385.4</v>
      </c>
      <c r="G41" s="57">
        <v>11.012</v>
      </c>
      <c r="H41" s="61">
        <f t="shared" si="15"/>
        <v>389.8</v>
      </c>
      <c r="I41" s="57">
        <v>11.136233345142859</v>
      </c>
      <c r="J41" s="61">
        <f t="shared" si="16"/>
        <v>386.8</v>
      </c>
      <c r="K41" s="58">
        <v>11.05</v>
      </c>
      <c r="L41" s="61">
        <f t="shared" si="20"/>
        <v>0</v>
      </c>
      <c r="M41" s="80"/>
      <c r="N41" s="61">
        <f t="shared" si="17"/>
        <v>398.8</v>
      </c>
      <c r="O41" s="58">
        <v>11.394</v>
      </c>
      <c r="P41" s="61">
        <f t="shared" si="21"/>
        <v>528</v>
      </c>
      <c r="Q41" s="61">
        <f t="shared" si="21"/>
        <v>624.4</v>
      </c>
      <c r="R41" s="61">
        <f t="shared" si="21"/>
        <v>566.6</v>
      </c>
      <c r="S41" s="61">
        <f t="shared" si="21"/>
        <v>836.4</v>
      </c>
      <c r="T41" s="61">
        <f t="shared" si="21"/>
        <v>1156.3</v>
      </c>
      <c r="U41" s="61">
        <f t="shared" si="19"/>
        <v>643.20000000000005</v>
      </c>
      <c r="V41" s="61">
        <f t="shared" si="19"/>
        <v>818.6</v>
      </c>
    </row>
    <row r="42" spans="1:22" s="82" customFormat="1" x14ac:dyDescent="0.2">
      <c r="A42" s="78" t="s">
        <v>102</v>
      </c>
      <c r="B42" s="79" t="s">
        <v>55</v>
      </c>
      <c r="C42" s="60">
        <v>60</v>
      </c>
      <c r="D42" s="61">
        <f t="shared" si="13"/>
        <v>2274.1999999999998</v>
      </c>
      <c r="E42" s="57">
        <v>37.902999999999999</v>
      </c>
      <c r="F42" s="61">
        <f t="shared" si="14"/>
        <v>660.7</v>
      </c>
      <c r="G42" s="57">
        <v>11.012</v>
      </c>
      <c r="H42" s="61">
        <f t="shared" si="15"/>
        <v>668.4</v>
      </c>
      <c r="I42" s="57">
        <v>11.1393408684</v>
      </c>
      <c r="J42" s="61">
        <f t="shared" si="16"/>
        <v>663</v>
      </c>
      <c r="K42" s="58">
        <v>11.05</v>
      </c>
      <c r="L42" s="61">
        <f t="shared" si="20"/>
        <v>0</v>
      </c>
      <c r="M42" s="80"/>
      <c r="N42" s="61">
        <f t="shared" si="17"/>
        <v>683.6</v>
      </c>
      <c r="O42" s="58">
        <v>11.394</v>
      </c>
      <c r="P42" s="61">
        <f t="shared" si="21"/>
        <v>905.2</v>
      </c>
      <c r="Q42" s="61">
        <f t="shared" si="21"/>
        <v>1070.4000000000001</v>
      </c>
      <c r="R42" s="61">
        <f t="shared" si="21"/>
        <v>971.3</v>
      </c>
      <c r="S42" s="61">
        <f t="shared" si="21"/>
        <v>1433.8</v>
      </c>
      <c r="T42" s="61">
        <f t="shared" si="21"/>
        <v>1982.2</v>
      </c>
      <c r="U42" s="61">
        <f t="shared" si="19"/>
        <v>1102.9000000000001</v>
      </c>
      <c r="V42" s="61">
        <f t="shared" si="19"/>
        <v>1403.6</v>
      </c>
    </row>
    <row r="43" spans="1:22" s="82" customFormat="1" x14ac:dyDescent="0.2">
      <c r="A43" s="78" t="s">
        <v>56</v>
      </c>
      <c r="B43" s="79" t="s">
        <v>57</v>
      </c>
      <c r="C43" s="61">
        <v>50</v>
      </c>
      <c r="D43" s="61">
        <f t="shared" si="13"/>
        <v>1895.2</v>
      </c>
      <c r="E43" s="57">
        <v>37.902999999999999</v>
      </c>
      <c r="F43" s="61">
        <f t="shared" si="14"/>
        <v>550.6</v>
      </c>
      <c r="G43" s="57">
        <v>11.012</v>
      </c>
      <c r="H43" s="61">
        <f t="shared" si="15"/>
        <v>556.9</v>
      </c>
      <c r="I43" s="57">
        <v>11.138945365440001</v>
      </c>
      <c r="J43" s="61">
        <f t="shared" si="16"/>
        <v>552.5</v>
      </c>
      <c r="K43" s="58">
        <v>11.05</v>
      </c>
      <c r="L43" s="61">
        <f t="shared" si="20"/>
        <v>0</v>
      </c>
      <c r="M43" s="80"/>
      <c r="N43" s="61">
        <f t="shared" si="17"/>
        <v>569.70000000000005</v>
      </c>
      <c r="O43" s="58">
        <v>11.394</v>
      </c>
      <c r="P43" s="61">
        <f t="shared" si="21"/>
        <v>754.3</v>
      </c>
      <c r="Q43" s="61">
        <f t="shared" si="21"/>
        <v>892</v>
      </c>
      <c r="R43" s="61">
        <f t="shared" si="21"/>
        <v>809.4</v>
      </c>
      <c r="S43" s="61">
        <f t="shared" si="21"/>
        <v>1194.8</v>
      </c>
      <c r="T43" s="61">
        <f t="shared" si="21"/>
        <v>1651.8</v>
      </c>
      <c r="U43" s="61">
        <f t="shared" si="19"/>
        <v>918.9</v>
      </c>
      <c r="V43" s="61">
        <f t="shared" si="19"/>
        <v>1169.5</v>
      </c>
    </row>
    <row r="44" spans="1:22" s="82" customFormat="1" x14ac:dyDescent="0.2">
      <c r="A44" s="78" t="s">
        <v>58</v>
      </c>
      <c r="B44" s="79" t="s">
        <v>59</v>
      </c>
      <c r="C44" s="60">
        <v>93.1</v>
      </c>
      <c r="D44" s="61">
        <f t="shared" si="13"/>
        <v>3528.8</v>
      </c>
      <c r="E44" s="57">
        <v>37.902999999999999</v>
      </c>
      <c r="F44" s="61">
        <f t="shared" si="14"/>
        <v>1025.2</v>
      </c>
      <c r="G44" s="57">
        <v>11.012</v>
      </c>
      <c r="H44" s="61">
        <f t="shared" si="15"/>
        <v>1037</v>
      </c>
      <c r="I44" s="57">
        <v>11.138654791836737</v>
      </c>
      <c r="J44" s="61">
        <f t="shared" si="16"/>
        <v>1028.8</v>
      </c>
      <c r="K44" s="58">
        <v>11.05</v>
      </c>
      <c r="L44" s="61">
        <f t="shared" si="20"/>
        <v>0</v>
      </c>
      <c r="M44" s="80"/>
      <c r="N44" s="61">
        <f t="shared" si="17"/>
        <v>1060.8</v>
      </c>
      <c r="O44" s="58">
        <v>11.394</v>
      </c>
      <c r="P44" s="61">
        <f t="shared" si="21"/>
        <v>1404.5</v>
      </c>
      <c r="Q44" s="61">
        <f t="shared" si="21"/>
        <v>1660.9</v>
      </c>
      <c r="R44" s="61">
        <f t="shared" si="21"/>
        <v>1507.1</v>
      </c>
      <c r="S44" s="61">
        <f t="shared" si="21"/>
        <v>2224.6999999999998</v>
      </c>
      <c r="T44" s="61">
        <f t="shared" si="21"/>
        <v>3075.7</v>
      </c>
      <c r="U44" s="61">
        <f t="shared" si="19"/>
        <v>1711.1</v>
      </c>
      <c r="V44" s="61">
        <f t="shared" si="19"/>
        <v>2177.6999999999998</v>
      </c>
    </row>
    <row r="45" spans="1:22" s="82" customFormat="1" x14ac:dyDescent="0.2">
      <c r="A45" s="78" t="s">
        <v>60</v>
      </c>
      <c r="B45" s="79" t="s">
        <v>61</v>
      </c>
      <c r="C45" s="61">
        <v>35</v>
      </c>
      <c r="D45" s="61">
        <f t="shared" si="13"/>
        <v>1326.6</v>
      </c>
      <c r="E45" s="57">
        <v>37.902999999999999</v>
      </c>
      <c r="F45" s="61">
        <f t="shared" si="14"/>
        <v>385.4</v>
      </c>
      <c r="G45" s="57">
        <v>11.012</v>
      </c>
      <c r="H45" s="61">
        <f t="shared" si="15"/>
        <v>389.8</v>
      </c>
      <c r="I45" s="57">
        <v>11.136233345142859</v>
      </c>
      <c r="J45" s="61">
        <f t="shared" si="16"/>
        <v>386.8</v>
      </c>
      <c r="K45" s="58">
        <v>11.05</v>
      </c>
      <c r="L45" s="61">
        <f t="shared" si="20"/>
        <v>0</v>
      </c>
      <c r="M45" s="80"/>
      <c r="N45" s="61">
        <f t="shared" si="17"/>
        <v>398.8</v>
      </c>
      <c r="O45" s="58">
        <v>11.394</v>
      </c>
      <c r="P45" s="61">
        <f t="shared" si="21"/>
        <v>528</v>
      </c>
      <c r="Q45" s="61">
        <f t="shared" si="21"/>
        <v>624.4</v>
      </c>
      <c r="R45" s="61">
        <f t="shared" si="21"/>
        <v>566.6</v>
      </c>
      <c r="S45" s="61">
        <f t="shared" si="21"/>
        <v>836.4</v>
      </c>
      <c r="T45" s="61">
        <f t="shared" si="21"/>
        <v>1156.3</v>
      </c>
      <c r="U45" s="61">
        <f t="shared" si="19"/>
        <v>643.20000000000005</v>
      </c>
      <c r="V45" s="61">
        <f t="shared" si="19"/>
        <v>818.6</v>
      </c>
    </row>
    <row r="46" spans="1:22" s="82" customFormat="1" x14ac:dyDescent="0.2">
      <c r="A46" s="83" t="s">
        <v>62</v>
      </c>
      <c r="B46" s="79" t="s">
        <v>63</v>
      </c>
      <c r="C46" s="60">
        <v>210</v>
      </c>
      <c r="D46" s="61">
        <f t="shared" si="13"/>
        <v>7959.6</v>
      </c>
      <c r="E46" s="57">
        <v>37.902999999999999</v>
      </c>
      <c r="F46" s="61">
        <f t="shared" si="14"/>
        <v>2312.5</v>
      </c>
      <c r="G46" s="57">
        <v>11.012</v>
      </c>
      <c r="H46" s="61">
        <f t="shared" si="15"/>
        <v>2479.6</v>
      </c>
      <c r="I46" s="57">
        <v>11.807401868262861</v>
      </c>
      <c r="J46" s="61">
        <f t="shared" si="16"/>
        <v>2320.5</v>
      </c>
      <c r="K46" s="58">
        <v>11.05</v>
      </c>
      <c r="L46" s="61">
        <f t="shared" si="20"/>
        <v>0</v>
      </c>
      <c r="M46" s="80"/>
      <c r="N46" s="61">
        <f t="shared" si="17"/>
        <v>2392.6999999999998</v>
      </c>
      <c r="O46" s="58">
        <v>11.394</v>
      </c>
      <c r="P46" s="61">
        <f t="shared" si="21"/>
        <v>3168.2</v>
      </c>
      <c r="Q46" s="61">
        <f t="shared" si="21"/>
        <v>3746.3</v>
      </c>
      <c r="R46" s="61">
        <f t="shared" si="21"/>
        <v>3399.4</v>
      </c>
      <c r="S46" s="61">
        <f t="shared" si="21"/>
        <v>5018.2</v>
      </c>
      <c r="T46" s="61">
        <f t="shared" si="21"/>
        <v>6937.6</v>
      </c>
      <c r="U46" s="61">
        <f t="shared" si="19"/>
        <v>4091.3</v>
      </c>
      <c r="V46" s="61">
        <f t="shared" si="19"/>
        <v>5207.2</v>
      </c>
    </row>
    <row r="47" spans="1:22" s="82" customFormat="1" x14ac:dyDescent="0.2">
      <c r="A47" s="78" t="s">
        <v>64</v>
      </c>
      <c r="B47" s="79" t="s">
        <v>114</v>
      </c>
      <c r="C47" s="61">
        <v>75</v>
      </c>
      <c r="D47" s="61">
        <f t="shared" si="13"/>
        <v>2842.7</v>
      </c>
      <c r="E47" s="57">
        <v>37.902999999999999</v>
      </c>
      <c r="F47" s="61">
        <f t="shared" si="14"/>
        <v>825.9</v>
      </c>
      <c r="G47" s="57">
        <v>11.012</v>
      </c>
      <c r="H47" s="61">
        <f t="shared" si="15"/>
        <v>835.4</v>
      </c>
      <c r="I47" s="57">
        <v>11.138945365440001</v>
      </c>
      <c r="J47" s="61">
        <f t="shared" si="16"/>
        <v>828.8</v>
      </c>
      <c r="K47" s="58">
        <v>11.05</v>
      </c>
      <c r="L47" s="61">
        <f t="shared" si="20"/>
        <v>0</v>
      </c>
      <c r="M47" s="80"/>
      <c r="N47" s="61">
        <f t="shared" si="17"/>
        <v>854.6</v>
      </c>
      <c r="O47" s="58">
        <v>11.394</v>
      </c>
      <c r="P47" s="61">
        <f t="shared" si="21"/>
        <v>1131.5</v>
      </c>
      <c r="Q47" s="61">
        <f t="shared" si="21"/>
        <v>1338</v>
      </c>
      <c r="R47" s="61">
        <f t="shared" si="21"/>
        <v>1214.0999999999999</v>
      </c>
      <c r="S47" s="61">
        <f t="shared" si="21"/>
        <v>1792.2</v>
      </c>
      <c r="T47" s="61">
        <f t="shared" si="21"/>
        <v>2477.6999999999998</v>
      </c>
      <c r="U47" s="61">
        <f t="shared" si="19"/>
        <v>1378.4</v>
      </c>
      <c r="V47" s="61">
        <f t="shared" si="19"/>
        <v>1754.3</v>
      </c>
    </row>
    <row r="48" spans="1:22" s="82" customFormat="1" x14ac:dyDescent="0.2">
      <c r="A48" s="78" t="s">
        <v>65</v>
      </c>
      <c r="B48" s="79" t="s">
        <v>66</v>
      </c>
      <c r="C48" s="61">
        <v>40</v>
      </c>
      <c r="D48" s="61">
        <f t="shared" si="13"/>
        <v>1516.1</v>
      </c>
      <c r="E48" s="57">
        <v>37.902999999999999</v>
      </c>
      <c r="F48" s="61">
        <f t="shared" si="14"/>
        <v>440.5</v>
      </c>
      <c r="G48" s="57">
        <v>11.012</v>
      </c>
      <c r="H48" s="61">
        <f t="shared" si="15"/>
        <v>445.5</v>
      </c>
      <c r="I48" s="57">
        <v>11.138352111000001</v>
      </c>
      <c r="J48" s="61">
        <f t="shared" si="16"/>
        <v>442</v>
      </c>
      <c r="K48" s="58">
        <v>11.05</v>
      </c>
      <c r="L48" s="61">
        <f t="shared" si="20"/>
        <v>0</v>
      </c>
      <c r="M48" s="80"/>
      <c r="N48" s="61">
        <f t="shared" si="17"/>
        <v>455.8</v>
      </c>
      <c r="O48" s="58">
        <v>11.394</v>
      </c>
      <c r="P48" s="61">
        <f t="shared" si="21"/>
        <v>603.5</v>
      </c>
      <c r="Q48" s="61">
        <f t="shared" si="21"/>
        <v>713.6</v>
      </c>
      <c r="R48" s="61">
        <f t="shared" si="21"/>
        <v>647.5</v>
      </c>
      <c r="S48" s="61">
        <f t="shared" si="21"/>
        <v>955.8</v>
      </c>
      <c r="T48" s="61">
        <f t="shared" si="21"/>
        <v>1321.4</v>
      </c>
      <c r="U48" s="61">
        <f t="shared" si="19"/>
        <v>735.1</v>
      </c>
      <c r="V48" s="61">
        <f t="shared" si="19"/>
        <v>935.6</v>
      </c>
    </row>
    <row r="49" spans="1:22" s="82" customFormat="1" x14ac:dyDescent="0.2">
      <c r="A49" s="78" t="s">
        <v>67</v>
      </c>
      <c r="B49" s="79" t="s">
        <v>68</v>
      </c>
      <c r="C49" s="60">
        <v>81.099999999999994</v>
      </c>
      <c r="D49" s="61">
        <f t="shared" si="13"/>
        <v>3073.9</v>
      </c>
      <c r="E49" s="57">
        <v>37.902999999999999</v>
      </c>
      <c r="F49" s="61">
        <f t="shared" si="14"/>
        <v>893.1</v>
      </c>
      <c r="G49" s="57">
        <v>11.012</v>
      </c>
      <c r="H49" s="61">
        <f t="shared" si="15"/>
        <v>903.3</v>
      </c>
      <c r="I49" s="57">
        <v>11.137968068360053</v>
      </c>
      <c r="J49" s="61">
        <f t="shared" si="16"/>
        <v>896.2</v>
      </c>
      <c r="K49" s="58">
        <v>11.05</v>
      </c>
      <c r="L49" s="61">
        <f t="shared" si="20"/>
        <v>0</v>
      </c>
      <c r="M49" s="80"/>
      <c r="N49" s="61">
        <f t="shared" si="17"/>
        <v>924.1</v>
      </c>
      <c r="O49" s="58">
        <v>11.394</v>
      </c>
      <c r="P49" s="61">
        <f t="shared" ref="P49:T58" si="22">ROUND($C49*$G49*P$6,1)</f>
        <v>1223.5</v>
      </c>
      <c r="Q49" s="61">
        <f t="shared" si="22"/>
        <v>1446.8</v>
      </c>
      <c r="R49" s="61">
        <f t="shared" si="22"/>
        <v>1312.8</v>
      </c>
      <c r="S49" s="61">
        <f t="shared" si="22"/>
        <v>1938</v>
      </c>
      <c r="T49" s="61">
        <f t="shared" si="22"/>
        <v>2679.2</v>
      </c>
      <c r="U49" s="61">
        <f t="shared" ref="U49:V64" si="23">ROUND($H49*U$6,1)</f>
        <v>1490.4</v>
      </c>
      <c r="V49" s="61">
        <f t="shared" si="23"/>
        <v>1896.9</v>
      </c>
    </row>
    <row r="50" spans="1:22" s="82" customFormat="1" x14ac:dyDescent="0.2">
      <c r="A50" s="78" t="s">
        <v>69</v>
      </c>
      <c r="B50" s="79" t="s">
        <v>70</v>
      </c>
      <c r="C50" s="61">
        <v>41.4</v>
      </c>
      <c r="D50" s="61">
        <f t="shared" si="13"/>
        <v>1569.2</v>
      </c>
      <c r="E50" s="57">
        <v>37.902999999999999</v>
      </c>
      <c r="F50" s="61">
        <f t="shared" si="14"/>
        <v>455.9</v>
      </c>
      <c r="G50" s="57">
        <v>11.012</v>
      </c>
      <c r="H50" s="61">
        <f t="shared" si="15"/>
        <v>461.2</v>
      </c>
      <c r="I50" s="57">
        <v>11.140000040000004</v>
      </c>
      <c r="J50" s="61">
        <f t="shared" si="16"/>
        <v>457.5</v>
      </c>
      <c r="K50" s="58">
        <v>11.05</v>
      </c>
      <c r="L50" s="61">
        <f t="shared" si="20"/>
        <v>0</v>
      </c>
      <c r="M50" s="80"/>
      <c r="N50" s="61">
        <f t="shared" si="17"/>
        <v>471.7</v>
      </c>
      <c r="O50" s="58">
        <v>11.394</v>
      </c>
      <c r="P50" s="61">
        <f t="shared" si="22"/>
        <v>624.6</v>
      </c>
      <c r="Q50" s="61">
        <f t="shared" si="22"/>
        <v>738.6</v>
      </c>
      <c r="R50" s="61">
        <f t="shared" si="22"/>
        <v>670.2</v>
      </c>
      <c r="S50" s="61">
        <f t="shared" si="22"/>
        <v>989.3</v>
      </c>
      <c r="T50" s="61">
        <f t="shared" si="22"/>
        <v>1367.7</v>
      </c>
      <c r="U50" s="61">
        <f t="shared" si="23"/>
        <v>761</v>
      </c>
      <c r="V50" s="61">
        <f t="shared" si="23"/>
        <v>968.5</v>
      </c>
    </row>
    <row r="51" spans="1:22" s="82" customFormat="1" x14ac:dyDescent="0.2">
      <c r="A51" s="78" t="s">
        <v>71</v>
      </c>
      <c r="B51" s="81" t="s">
        <v>72</v>
      </c>
      <c r="C51" s="60">
        <v>65</v>
      </c>
      <c r="D51" s="61">
        <f t="shared" si="13"/>
        <v>2463.6999999999998</v>
      </c>
      <c r="E51" s="57">
        <v>37.902999999999999</v>
      </c>
      <c r="F51" s="61">
        <f t="shared" si="14"/>
        <v>715.8</v>
      </c>
      <c r="G51" s="57">
        <v>11.012</v>
      </c>
      <c r="H51" s="61">
        <f t="shared" si="15"/>
        <v>724</v>
      </c>
      <c r="I51" s="57">
        <v>11.138580285784618</v>
      </c>
      <c r="J51" s="61">
        <f t="shared" si="16"/>
        <v>718.3</v>
      </c>
      <c r="K51" s="58">
        <v>11.05</v>
      </c>
      <c r="L51" s="61">
        <f t="shared" si="20"/>
        <v>0</v>
      </c>
      <c r="M51" s="80"/>
      <c r="N51" s="61">
        <f t="shared" si="17"/>
        <v>740.6</v>
      </c>
      <c r="O51" s="58">
        <v>11.394</v>
      </c>
      <c r="P51" s="61">
        <f t="shared" si="22"/>
        <v>980.6</v>
      </c>
      <c r="Q51" s="61">
        <f t="shared" si="22"/>
        <v>1159.5999999999999</v>
      </c>
      <c r="R51" s="61">
        <f t="shared" si="22"/>
        <v>1052.2</v>
      </c>
      <c r="S51" s="61">
        <f t="shared" si="22"/>
        <v>1553.2</v>
      </c>
      <c r="T51" s="61">
        <f t="shared" si="22"/>
        <v>2147.3000000000002</v>
      </c>
      <c r="U51" s="61">
        <f t="shared" si="23"/>
        <v>1194.5999999999999</v>
      </c>
      <c r="V51" s="61">
        <f t="shared" si="23"/>
        <v>1520.4</v>
      </c>
    </row>
    <row r="52" spans="1:22" s="82" customFormat="1" x14ac:dyDescent="0.2">
      <c r="A52" s="78" t="s">
        <v>73</v>
      </c>
      <c r="B52" s="79" t="s">
        <v>74</v>
      </c>
      <c r="C52" s="60">
        <v>8</v>
      </c>
      <c r="D52" s="61">
        <f t="shared" si="13"/>
        <v>303.2</v>
      </c>
      <c r="E52" s="57">
        <v>37.902999999999999</v>
      </c>
      <c r="F52" s="61">
        <f t="shared" si="14"/>
        <v>88.1</v>
      </c>
      <c r="G52" s="57">
        <v>11.012</v>
      </c>
      <c r="H52" s="61">
        <f t="shared" si="15"/>
        <v>89</v>
      </c>
      <c r="I52" s="57">
        <v>11.123520750000001</v>
      </c>
      <c r="J52" s="61">
        <f t="shared" si="16"/>
        <v>88.4</v>
      </c>
      <c r="K52" s="58">
        <v>11.05</v>
      </c>
      <c r="L52" s="61">
        <f t="shared" si="20"/>
        <v>0</v>
      </c>
      <c r="M52" s="80"/>
      <c r="N52" s="61">
        <f t="shared" si="17"/>
        <v>91.2</v>
      </c>
      <c r="O52" s="58">
        <v>11.394</v>
      </c>
      <c r="P52" s="61">
        <f t="shared" si="22"/>
        <v>120.7</v>
      </c>
      <c r="Q52" s="61">
        <f t="shared" si="22"/>
        <v>142.69999999999999</v>
      </c>
      <c r="R52" s="61">
        <f t="shared" si="22"/>
        <v>129.5</v>
      </c>
      <c r="S52" s="61">
        <f t="shared" si="22"/>
        <v>191.2</v>
      </c>
      <c r="T52" s="61">
        <f t="shared" si="22"/>
        <v>264.3</v>
      </c>
      <c r="U52" s="61">
        <f t="shared" si="23"/>
        <v>146.9</v>
      </c>
      <c r="V52" s="61">
        <f t="shared" si="23"/>
        <v>186.9</v>
      </c>
    </row>
    <row r="53" spans="1:22" s="82" customFormat="1" x14ac:dyDescent="0.2">
      <c r="A53" s="78" t="s">
        <v>75</v>
      </c>
      <c r="B53" s="79" t="s">
        <v>76</v>
      </c>
      <c r="C53" s="60">
        <v>46</v>
      </c>
      <c r="D53" s="61">
        <f t="shared" si="13"/>
        <v>1743.5</v>
      </c>
      <c r="E53" s="57">
        <v>37.902999999999999</v>
      </c>
      <c r="F53" s="61">
        <f t="shared" si="14"/>
        <v>506.6</v>
      </c>
      <c r="G53" s="57">
        <v>11.012</v>
      </c>
      <c r="H53" s="61">
        <f t="shared" si="15"/>
        <v>512.5</v>
      </c>
      <c r="I53" s="57">
        <v>11.140286636347827</v>
      </c>
      <c r="J53" s="61">
        <f t="shared" si="16"/>
        <v>508.3</v>
      </c>
      <c r="K53" s="58">
        <v>11.05</v>
      </c>
      <c r="L53" s="61">
        <f t="shared" si="20"/>
        <v>0</v>
      </c>
      <c r="M53" s="80"/>
      <c r="N53" s="61">
        <f t="shared" si="17"/>
        <v>524.1</v>
      </c>
      <c r="O53" s="58">
        <v>11.394</v>
      </c>
      <c r="P53" s="61">
        <f t="shared" si="22"/>
        <v>694</v>
      </c>
      <c r="Q53" s="61">
        <f t="shared" si="22"/>
        <v>820.6</v>
      </c>
      <c r="R53" s="61">
        <f t="shared" si="22"/>
        <v>744.6</v>
      </c>
      <c r="S53" s="61">
        <f t="shared" si="22"/>
        <v>1099.2</v>
      </c>
      <c r="T53" s="61">
        <f t="shared" si="22"/>
        <v>1519.7</v>
      </c>
      <c r="U53" s="61">
        <f t="shared" si="23"/>
        <v>845.6</v>
      </c>
      <c r="V53" s="61">
        <f t="shared" si="23"/>
        <v>1076.3</v>
      </c>
    </row>
    <row r="54" spans="1:22" s="82" customFormat="1" x14ac:dyDescent="0.2">
      <c r="A54" s="78" t="s">
        <v>77</v>
      </c>
      <c r="B54" s="79" t="s">
        <v>78</v>
      </c>
      <c r="C54" s="60">
        <v>38</v>
      </c>
      <c r="D54" s="61">
        <f t="shared" si="13"/>
        <v>1440.3</v>
      </c>
      <c r="E54" s="57">
        <v>37.902999999999999</v>
      </c>
      <c r="F54" s="61">
        <f t="shared" si="14"/>
        <v>418.5</v>
      </c>
      <c r="G54" s="57">
        <v>11.012</v>
      </c>
      <c r="H54" s="61">
        <f t="shared" si="15"/>
        <v>423.2</v>
      </c>
      <c r="I54" s="57">
        <v>11.137571513052634</v>
      </c>
      <c r="J54" s="61">
        <f t="shared" si="16"/>
        <v>419.9</v>
      </c>
      <c r="K54" s="58">
        <v>11.05</v>
      </c>
      <c r="L54" s="61">
        <f t="shared" si="20"/>
        <v>0</v>
      </c>
      <c r="M54" s="80"/>
      <c r="N54" s="61">
        <f t="shared" si="17"/>
        <v>433</v>
      </c>
      <c r="O54" s="58">
        <v>11.394</v>
      </c>
      <c r="P54" s="61">
        <f t="shared" si="22"/>
        <v>573.29999999999995</v>
      </c>
      <c r="Q54" s="61">
        <f t="shared" si="22"/>
        <v>677.9</v>
      </c>
      <c r="R54" s="61">
        <f t="shared" si="22"/>
        <v>615.1</v>
      </c>
      <c r="S54" s="61">
        <f t="shared" si="22"/>
        <v>908</v>
      </c>
      <c r="T54" s="61">
        <f t="shared" si="22"/>
        <v>1255.4000000000001</v>
      </c>
      <c r="U54" s="61">
        <f t="shared" si="23"/>
        <v>698.3</v>
      </c>
      <c r="V54" s="61">
        <f t="shared" si="23"/>
        <v>888.7</v>
      </c>
    </row>
    <row r="55" spans="1:22" s="82" customFormat="1" x14ac:dyDescent="0.2">
      <c r="A55" s="78" t="s">
        <v>79</v>
      </c>
      <c r="B55" s="79" t="s">
        <v>80</v>
      </c>
      <c r="C55" s="61">
        <v>65</v>
      </c>
      <c r="D55" s="61">
        <f t="shared" si="13"/>
        <v>2463.6999999999998</v>
      </c>
      <c r="E55" s="57">
        <v>37.902999999999999</v>
      </c>
      <c r="F55" s="61">
        <f t="shared" si="14"/>
        <v>715.8</v>
      </c>
      <c r="G55" s="57">
        <v>11.012</v>
      </c>
      <c r="H55" s="61">
        <f t="shared" si="15"/>
        <v>724</v>
      </c>
      <c r="I55" s="57">
        <v>11.138580285784618</v>
      </c>
      <c r="J55" s="61">
        <f t="shared" si="16"/>
        <v>718.3</v>
      </c>
      <c r="K55" s="58">
        <v>11.05</v>
      </c>
      <c r="L55" s="61">
        <f t="shared" si="20"/>
        <v>0</v>
      </c>
      <c r="M55" s="80"/>
      <c r="N55" s="61">
        <f t="shared" si="17"/>
        <v>740.6</v>
      </c>
      <c r="O55" s="58">
        <v>11.394</v>
      </c>
      <c r="P55" s="61">
        <f t="shared" si="22"/>
        <v>980.6</v>
      </c>
      <c r="Q55" s="61">
        <f t="shared" si="22"/>
        <v>1159.5999999999999</v>
      </c>
      <c r="R55" s="61">
        <f t="shared" si="22"/>
        <v>1052.2</v>
      </c>
      <c r="S55" s="61">
        <f t="shared" si="22"/>
        <v>1553.2</v>
      </c>
      <c r="T55" s="61">
        <f t="shared" si="22"/>
        <v>2147.3000000000002</v>
      </c>
      <c r="U55" s="61">
        <f t="shared" si="23"/>
        <v>1194.5999999999999</v>
      </c>
      <c r="V55" s="61">
        <f t="shared" si="23"/>
        <v>1520.4</v>
      </c>
    </row>
    <row r="56" spans="1:22" s="82" customFormat="1" x14ac:dyDescent="0.2">
      <c r="A56" s="78" t="s">
        <v>81</v>
      </c>
      <c r="B56" s="79" t="s">
        <v>82</v>
      </c>
      <c r="C56" s="60">
        <v>164</v>
      </c>
      <c r="D56" s="61">
        <f t="shared" si="13"/>
        <v>6216.1</v>
      </c>
      <c r="E56" s="57">
        <v>37.902999999999999</v>
      </c>
      <c r="F56" s="61">
        <f t="shared" si="14"/>
        <v>1806</v>
      </c>
      <c r="G56" s="57">
        <v>11.012</v>
      </c>
      <c r="H56" s="61">
        <f t="shared" si="15"/>
        <v>1826.7</v>
      </c>
      <c r="I56" s="57">
        <v>11.138713851512195</v>
      </c>
      <c r="J56" s="61">
        <f t="shared" si="16"/>
        <v>1812.2</v>
      </c>
      <c r="K56" s="58">
        <v>11.05</v>
      </c>
      <c r="L56" s="61">
        <f t="shared" si="20"/>
        <v>0</v>
      </c>
      <c r="M56" s="80"/>
      <c r="N56" s="61">
        <f t="shared" si="17"/>
        <v>1868.6</v>
      </c>
      <c r="O56" s="58">
        <v>11.394</v>
      </c>
      <c r="P56" s="61">
        <f t="shared" si="22"/>
        <v>2474.1999999999998</v>
      </c>
      <c r="Q56" s="61">
        <f t="shared" si="22"/>
        <v>2925.7</v>
      </c>
      <c r="R56" s="61">
        <f t="shared" si="22"/>
        <v>2654.8</v>
      </c>
      <c r="S56" s="61">
        <f t="shared" si="22"/>
        <v>3919</v>
      </c>
      <c r="T56" s="61">
        <f t="shared" si="22"/>
        <v>5417.9</v>
      </c>
      <c r="U56" s="61">
        <f t="shared" si="23"/>
        <v>3014.1</v>
      </c>
      <c r="V56" s="61">
        <f t="shared" si="23"/>
        <v>3836.1</v>
      </c>
    </row>
    <row r="57" spans="1:22" s="82" customFormat="1" x14ac:dyDescent="0.2">
      <c r="A57" s="78" t="s">
        <v>83</v>
      </c>
      <c r="B57" s="79" t="s">
        <v>84</v>
      </c>
      <c r="C57" s="60">
        <v>215</v>
      </c>
      <c r="D57" s="61">
        <f t="shared" si="13"/>
        <v>8149.1</v>
      </c>
      <c r="E57" s="57">
        <v>37.902999999999999</v>
      </c>
      <c r="F57" s="61">
        <f t="shared" si="14"/>
        <v>2367.6</v>
      </c>
      <c r="G57" s="57">
        <v>11.012</v>
      </c>
      <c r="H57" s="61">
        <f t="shared" si="15"/>
        <v>2394.6999999999998</v>
      </c>
      <c r="I57" s="57">
        <v>11.138283127925583</v>
      </c>
      <c r="J57" s="61">
        <f t="shared" si="16"/>
        <v>2375.8000000000002</v>
      </c>
      <c r="K57" s="58">
        <v>11.05</v>
      </c>
      <c r="L57" s="61">
        <f t="shared" si="20"/>
        <v>0</v>
      </c>
      <c r="M57" s="80"/>
      <c r="N57" s="61">
        <f t="shared" si="17"/>
        <v>2449.6999999999998</v>
      </c>
      <c r="O57" s="58">
        <v>11.394</v>
      </c>
      <c r="P57" s="61">
        <f t="shared" si="22"/>
        <v>3243.6</v>
      </c>
      <c r="Q57" s="61">
        <f t="shared" si="22"/>
        <v>3835.5</v>
      </c>
      <c r="R57" s="61">
        <f t="shared" si="22"/>
        <v>3480.3</v>
      </c>
      <c r="S57" s="61">
        <f t="shared" si="22"/>
        <v>5137.6000000000004</v>
      </c>
      <c r="T57" s="61">
        <f t="shared" si="22"/>
        <v>7102.7</v>
      </c>
      <c r="U57" s="61">
        <f t="shared" si="23"/>
        <v>3951.3</v>
      </c>
      <c r="V57" s="61">
        <f t="shared" si="23"/>
        <v>5028.8999999999996</v>
      </c>
    </row>
    <row r="58" spans="1:22" s="82" customFormat="1" x14ac:dyDescent="0.2">
      <c r="A58" s="78" t="s">
        <v>85</v>
      </c>
      <c r="B58" s="79" t="s">
        <v>86</v>
      </c>
      <c r="C58" s="60">
        <v>158.9</v>
      </c>
      <c r="D58" s="61">
        <f t="shared" si="13"/>
        <v>6022.8</v>
      </c>
      <c r="E58" s="57">
        <v>37.902999999999999</v>
      </c>
      <c r="F58" s="61">
        <f t="shared" si="14"/>
        <v>1749.8</v>
      </c>
      <c r="G58" s="57">
        <v>11.012</v>
      </c>
      <c r="H58" s="61">
        <f t="shared" si="15"/>
        <v>1769.9</v>
      </c>
      <c r="I58" s="57">
        <v>11.138548120176214</v>
      </c>
      <c r="J58" s="61">
        <f t="shared" si="16"/>
        <v>1755.8</v>
      </c>
      <c r="K58" s="58">
        <v>11.05</v>
      </c>
      <c r="L58" s="61">
        <f t="shared" si="20"/>
        <v>0</v>
      </c>
      <c r="M58" s="80"/>
      <c r="N58" s="61">
        <f t="shared" si="17"/>
        <v>1810.5</v>
      </c>
      <c r="O58" s="58">
        <v>11.394</v>
      </c>
      <c r="P58" s="61">
        <f t="shared" si="22"/>
        <v>2397.1999999999998</v>
      </c>
      <c r="Q58" s="61">
        <f t="shared" si="22"/>
        <v>2834.7</v>
      </c>
      <c r="R58" s="61">
        <f t="shared" si="22"/>
        <v>2572.1999999999998</v>
      </c>
      <c r="S58" s="61">
        <f t="shared" si="22"/>
        <v>3797.1</v>
      </c>
      <c r="T58" s="61">
        <f t="shared" si="22"/>
        <v>5249.4</v>
      </c>
      <c r="U58" s="61">
        <f t="shared" si="23"/>
        <v>2920.3</v>
      </c>
      <c r="V58" s="61">
        <f t="shared" si="23"/>
        <v>3716.8</v>
      </c>
    </row>
    <row r="59" spans="1:22" s="82" customFormat="1" x14ac:dyDescent="0.2">
      <c r="A59" s="78" t="s">
        <v>87</v>
      </c>
      <c r="B59" s="79" t="s">
        <v>88</v>
      </c>
      <c r="C59" s="61">
        <v>277</v>
      </c>
      <c r="D59" s="61">
        <f t="shared" si="13"/>
        <v>10499.1</v>
      </c>
      <c r="E59" s="57">
        <v>37.902999999999999</v>
      </c>
      <c r="F59" s="61">
        <f t="shared" si="14"/>
        <v>3050.3</v>
      </c>
      <c r="G59" s="57">
        <v>11.012</v>
      </c>
      <c r="H59" s="61">
        <f t="shared" si="15"/>
        <v>3085.5</v>
      </c>
      <c r="I59" s="57">
        <v>11.139048167653431</v>
      </c>
      <c r="J59" s="61">
        <f t="shared" si="16"/>
        <v>3060.9</v>
      </c>
      <c r="K59" s="58">
        <v>11.05</v>
      </c>
      <c r="L59" s="61">
        <f t="shared" si="20"/>
        <v>0</v>
      </c>
      <c r="M59" s="80"/>
      <c r="N59" s="61">
        <f t="shared" si="17"/>
        <v>3156.1</v>
      </c>
      <c r="O59" s="58">
        <v>11.394</v>
      </c>
      <c r="P59" s="61">
        <f t="shared" ref="P59:T64" si="24">ROUND($C59*$G59*P$6,1)</f>
        <v>4178.8999999999996</v>
      </c>
      <c r="Q59" s="61">
        <f t="shared" si="24"/>
        <v>4941.5</v>
      </c>
      <c r="R59" s="61">
        <f t="shared" si="24"/>
        <v>4484</v>
      </c>
      <c r="S59" s="61">
        <f t="shared" si="24"/>
        <v>6619.2</v>
      </c>
      <c r="T59" s="61">
        <f t="shared" si="24"/>
        <v>9151</v>
      </c>
      <c r="U59" s="61">
        <f t="shared" si="23"/>
        <v>5091.1000000000004</v>
      </c>
      <c r="V59" s="61">
        <f t="shared" si="23"/>
        <v>6479.6</v>
      </c>
    </row>
    <row r="60" spans="1:22" s="82" customFormat="1" x14ac:dyDescent="0.2">
      <c r="A60" s="78" t="s">
        <v>89</v>
      </c>
      <c r="B60" s="81" t="s">
        <v>90</v>
      </c>
      <c r="C60" s="60">
        <v>277</v>
      </c>
      <c r="D60" s="61">
        <f t="shared" si="13"/>
        <v>10499.1</v>
      </c>
      <c r="E60" s="57">
        <v>37.902999999999999</v>
      </c>
      <c r="F60" s="61">
        <f t="shared" si="14"/>
        <v>3050.3</v>
      </c>
      <c r="G60" s="57">
        <v>11.012</v>
      </c>
      <c r="H60" s="61">
        <f t="shared" si="15"/>
        <v>3085.5</v>
      </c>
      <c r="I60" s="57">
        <v>11.139048167653431</v>
      </c>
      <c r="J60" s="61">
        <f t="shared" si="16"/>
        <v>3060.9</v>
      </c>
      <c r="K60" s="58">
        <v>11.05</v>
      </c>
      <c r="L60" s="61">
        <f t="shared" si="20"/>
        <v>0</v>
      </c>
      <c r="M60" s="80"/>
      <c r="N60" s="61">
        <f t="shared" si="17"/>
        <v>3156.1</v>
      </c>
      <c r="O60" s="58">
        <v>11.394</v>
      </c>
      <c r="P60" s="61">
        <f t="shared" si="24"/>
        <v>4178.8999999999996</v>
      </c>
      <c r="Q60" s="61">
        <f t="shared" si="24"/>
        <v>4941.5</v>
      </c>
      <c r="R60" s="61">
        <f t="shared" si="24"/>
        <v>4484</v>
      </c>
      <c r="S60" s="61">
        <f t="shared" si="24"/>
        <v>6619.2</v>
      </c>
      <c r="T60" s="61">
        <f t="shared" si="24"/>
        <v>9151</v>
      </c>
      <c r="U60" s="61">
        <f t="shared" si="23"/>
        <v>5091.1000000000004</v>
      </c>
      <c r="V60" s="61">
        <f t="shared" si="23"/>
        <v>6479.6</v>
      </c>
    </row>
    <row r="61" spans="1:22" s="82" customFormat="1" x14ac:dyDescent="0.2">
      <c r="A61" s="78" t="s">
        <v>91</v>
      </c>
      <c r="B61" s="79" t="s">
        <v>92</v>
      </c>
      <c r="C61" s="61">
        <v>375</v>
      </c>
      <c r="D61" s="61">
        <f t="shared" si="13"/>
        <v>14213.6</v>
      </c>
      <c r="E61" s="57">
        <v>37.902999999999999</v>
      </c>
      <c r="F61" s="61">
        <f t="shared" si="14"/>
        <v>4129.5</v>
      </c>
      <c r="G61" s="57">
        <v>11.012</v>
      </c>
      <c r="H61" s="61">
        <f t="shared" si="15"/>
        <v>4427.6000000000004</v>
      </c>
      <c r="I61" s="57">
        <v>11.80694670085632</v>
      </c>
      <c r="J61" s="61">
        <f t="shared" si="16"/>
        <v>4143.8</v>
      </c>
      <c r="K61" s="58">
        <v>11.05</v>
      </c>
      <c r="L61" s="61">
        <f t="shared" si="20"/>
        <v>0</v>
      </c>
      <c r="M61" s="80"/>
      <c r="N61" s="61">
        <f t="shared" si="17"/>
        <v>4272.8</v>
      </c>
      <c r="O61" s="58">
        <v>11.394</v>
      </c>
      <c r="P61" s="61">
        <f t="shared" si="24"/>
        <v>5657.4</v>
      </c>
      <c r="Q61" s="61">
        <f t="shared" si="24"/>
        <v>6689.8</v>
      </c>
      <c r="R61" s="61">
        <f t="shared" si="24"/>
        <v>6070.4</v>
      </c>
      <c r="S61" s="61">
        <f t="shared" si="24"/>
        <v>8961</v>
      </c>
      <c r="T61" s="61">
        <f t="shared" si="24"/>
        <v>12388.5</v>
      </c>
      <c r="U61" s="61">
        <f t="shared" si="23"/>
        <v>7305.5</v>
      </c>
      <c r="V61" s="61">
        <f t="shared" si="23"/>
        <v>9298</v>
      </c>
    </row>
    <row r="62" spans="1:22" s="82" customFormat="1" x14ac:dyDescent="0.2">
      <c r="A62" s="78" t="s">
        <v>93</v>
      </c>
      <c r="B62" s="79" t="s">
        <v>28</v>
      </c>
      <c r="C62" s="60">
        <v>6.5</v>
      </c>
      <c r="D62" s="61">
        <f t="shared" si="13"/>
        <v>246.4</v>
      </c>
      <c r="E62" s="57">
        <v>37.902999999999999</v>
      </c>
      <c r="F62" s="61">
        <f t="shared" si="14"/>
        <v>71.599999999999994</v>
      </c>
      <c r="G62" s="57">
        <v>11.012</v>
      </c>
      <c r="H62" s="61">
        <f t="shared" si="15"/>
        <v>76.8</v>
      </c>
      <c r="I62" s="57">
        <v>11.822374480320001</v>
      </c>
      <c r="J62" s="61">
        <f t="shared" si="16"/>
        <v>71.8</v>
      </c>
      <c r="K62" s="58">
        <v>11.05</v>
      </c>
      <c r="L62" s="61">
        <f t="shared" si="20"/>
        <v>0</v>
      </c>
      <c r="M62" s="80"/>
      <c r="N62" s="61">
        <f t="shared" si="17"/>
        <v>74.099999999999994</v>
      </c>
      <c r="O62" s="58">
        <v>11.394</v>
      </c>
      <c r="P62" s="61">
        <f t="shared" si="24"/>
        <v>98.1</v>
      </c>
      <c r="Q62" s="61">
        <f t="shared" si="24"/>
        <v>116</v>
      </c>
      <c r="R62" s="61">
        <f t="shared" si="24"/>
        <v>105.2</v>
      </c>
      <c r="S62" s="61">
        <f t="shared" si="24"/>
        <v>155.30000000000001</v>
      </c>
      <c r="T62" s="61">
        <f t="shared" si="24"/>
        <v>214.7</v>
      </c>
      <c r="U62" s="61">
        <f t="shared" si="23"/>
        <v>126.7</v>
      </c>
      <c r="V62" s="61">
        <f t="shared" si="23"/>
        <v>161.30000000000001</v>
      </c>
    </row>
    <row r="63" spans="1:22" s="82" customFormat="1" x14ac:dyDescent="0.2">
      <c r="A63" s="78" t="s">
        <v>94</v>
      </c>
      <c r="B63" s="79" t="s">
        <v>95</v>
      </c>
      <c r="C63" s="61">
        <v>6.5</v>
      </c>
      <c r="D63" s="61">
        <f t="shared" si="13"/>
        <v>246.4</v>
      </c>
      <c r="E63" s="57">
        <v>37.902999999999999</v>
      </c>
      <c r="F63" s="61">
        <f t="shared" si="14"/>
        <v>71.599999999999994</v>
      </c>
      <c r="G63" s="57">
        <v>11.012</v>
      </c>
      <c r="H63" s="61">
        <f t="shared" si="15"/>
        <v>72.5</v>
      </c>
      <c r="I63" s="57">
        <v>11.153183472000002</v>
      </c>
      <c r="J63" s="61">
        <f t="shared" si="16"/>
        <v>71.8</v>
      </c>
      <c r="K63" s="58">
        <v>11.05</v>
      </c>
      <c r="L63" s="61">
        <f t="shared" si="20"/>
        <v>0</v>
      </c>
      <c r="M63" s="80"/>
      <c r="N63" s="61">
        <f t="shared" si="17"/>
        <v>74.099999999999994</v>
      </c>
      <c r="O63" s="58">
        <v>11.394</v>
      </c>
      <c r="P63" s="61">
        <f t="shared" si="24"/>
        <v>98.1</v>
      </c>
      <c r="Q63" s="61">
        <f t="shared" si="24"/>
        <v>116</v>
      </c>
      <c r="R63" s="61">
        <f t="shared" si="24"/>
        <v>105.2</v>
      </c>
      <c r="S63" s="61">
        <f t="shared" si="24"/>
        <v>155.30000000000001</v>
      </c>
      <c r="T63" s="61">
        <f t="shared" si="24"/>
        <v>214.7</v>
      </c>
      <c r="U63" s="61">
        <f t="shared" si="23"/>
        <v>119.6</v>
      </c>
      <c r="V63" s="61">
        <f t="shared" si="23"/>
        <v>152.30000000000001</v>
      </c>
    </row>
    <row r="64" spans="1:22" s="82" customFormat="1" x14ac:dyDescent="0.2">
      <c r="A64" s="78" t="s">
        <v>96</v>
      </c>
      <c r="B64" s="79" t="s">
        <v>97</v>
      </c>
      <c r="C64" s="60">
        <v>10</v>
      </c>
      <c r="D64" s="61">
        <f t="shared" si="13"/>
        <v>379</v>
      </c>
      <c r="E64" s="57">
        <v>37.902999999999999</v>
      </c>
      <c r="F64" s="61">
        <f t="shared" si="14"/>
        <v>110.1</v>
      </c>
      <c r="G64" s="57">
        <v>11.012</v>
      </c>
      <c r="H64" s="61">
        <f t="shared" si="15"/>
        <v>111.3</v>
      </c>
      <c r="I64" s="57">
        <v>11.129453294400001</v>
      </c>
      <c r="J64" s="61">
        <f t="shared" si="16"/>
        <v>110.5</v>
      </c>
      <c r="K64" s="58">
        <v>11.05</v>
      </c>
      <c r="L64" s="61">
        <f t="shared" si="20"/>
        <v>0</v>
      </c>
      <c r="M64" s="80"/>
      <c r="N64" s="61">
        <f t="shared" si="17"/>
        <v>113.9</v>
      </c>
      <c r="O64" s="58">
        <v>11.394</v>
      </c>
      <c r="P64" s="61">
        <f t="shared" si="24"/>
        <v>150.9</v>
      </c>
      <c r="Q64" s="61">
        <f t="shared" si="24"/>
        <v>178.4</v>
      </c>
      <c r="R64" s="61">
        <f t="shared" si="24"/>
        <v>161.9</v>
      </c>
      <c r="S64" s="61">
        <f t="shared" si="24"/>
        <v>239</v>
      </c>
      <c r="T64" s="61">
        <f t="shared" si="24"/>
        <v>330.4</v>
      </c>
      <c r="U64" s="61">
        <f t="shared" si="23"/>
        <v>183.6</v>
      </c>
      <c r="V64" s="61">
        <f t="shared" si="23"/>
        <v>233.7</v>
      </c>
    </row>
    <row r="65" spans="1:22" x14ac:dyDescent="0.2">
      <c r="A65" s="84"/>
      <c r="B65" s="85"/>
      <c r="C65" s="86"/>
      <c r="D65" s="87"/>
      <c r="E65" s="88"/>
      <c r="F65" s="87"/>
      <c r="G65" s="89"/>
      <c r="H65" s="90"/>
      <c r="I65" s="88"/>
      <c r="J65" s="87"/>
      <c r="K65" s="88"/>
      <c r="L65" s="88"/>
      <c r="M65" s="88"/>
      <c r="N65" s="69"/>
      <c r="O65" s="70"/>
      <c r="P65" s="87"/>
      <c r="Q65" s="87"/>
      <c r="R65" s="87"/>
      <c r="S65" s="87"/>
      <c r="T65" s="87"/>
      <c r="U65" s="88"/>
      <c r="V65" s="88"/>
    </row>
    <row r="66" spans="1:22" x14ac:dyDescent="0.2">
      <c r="A66" s="91" t="s">
        <v>106</v>
      </c>
      <c r="B66" s="92"/>
      <c r="C66" s="93"/>
      <c r="D66" s="94"/>
      <c r="E66" s="95"/>
      <c r="F66" s="94"/>
      <c r="G66" s="95"/>
      <c r="H66" s="94"/>
      <c r="I66" s="95"/>
      <c r="J66" s="96"/>
      <c r="K66" s="95"/>
      <c r="L66" s="95"/>
      <c r="M66" s="95"/>
      <c r="N66" s="95"/>
      <c r="O66" s="95"/>
      <c r="P66" s="92"/>
      <c r="Q66" s="92"/>
      <c r="R66" s="92"/>
      <c r="S66" s="92"/>
      <c r="T66" s="92"/>
      <c r="U66" s="95"/>
      <c r="V66" s="97"/>
    </row>
    <row r="67" spans="1:22" x14ac:dyDescent="0.2">
      <c r="A67" s="98"/>
      <c r="C67" s="99"/>
      <c r="D67" s="100"/>
      <c r="E67" s="101"/>
      <c r="F67" s="100"/>
      <c r="G67" s="101"/>
      <c r="H67" s="100"/>
      <c r="I67" s="101"/>
      <c r="J67" s="102"/>
      <c r="K67" s="101"/>
      <c r="L67" s="101"/>
      <c r="M67" s="101"/>
      <c r="N67" s="101"/>
      <c r="O67" s="101"/>
      <c r="P67" s="99"/>
      <c r="Q67" s="99"/>
      <c r="R67" s="99"/>
      <c r="S67" s="99"/>
      <c r="T67" s="99"/>
      <c r="U67" s="101"/>
      <c r="V67" s="103"/>
    </row>
    <row r="68" spans="1:22" ht="12.75" customHeight="1" x14ac:dyDescent="0.2">
      <c r="A68" s="145" t="s">
        <v>135</v>
      </c>
      <c r="B68" s="146"/>
      <c r="C68" s="146"/>
      <c r="D68" s="146"/>
      <c r="E68" s="146"/>
      <c r="F68" s="146"/>
      <c r="G68" s="146"/>
      <c r="H68" s="146"/>
      <c r="I68" s="146"/>
      <c r="J68" s="146"/>
      <c r="K68" s="146"/>
      <c r="L68" s="146"/>
      <c r="M68" s="146"/>
      <c r="N68" s="146"/>
      <c r="O68" s="146"/>
      <c r="P68" s="99"/>
      <c r="Q68" s="99"/>
      <c r="R68" s="99"/>
      <c r="S68" s="99"/>
      <c r="T68" s="99"/>
      <c r="U68" s="101"/>
      <c r="V68" s="103"/>
    </row>
    <row r="69" spans="1:22" s="105" customFormat="1" x14ac:dyDescent="0.2">
      <c r="A69" s="1" t="s">
        <v>136</v>
      </c>
      <c r="B69" s="104"/>
      <c r="C69" s="99"/>
      <c r="D69" s="100"/>
      <c r="E69" s="101"/>
      <c r="F69" s="100"/>
      <c r="G69" s="101"/>
      <c r="H69" s="100"/>
      <c r="I69" s="101"/>
      <c r="J69" s="102"/>
      <c r="K69" s="101"/>
      <c r="L69" s="101"/>
      <c r="M69" s="101"/>
      <c r="N69" s="101"/>
      <c r="O69" s="101"/>
      <c r="P69" s="99"/>
      <c r="Q69" s="99"/>
      <c r="R69" s="99"/>
      <c r="S69" s="99"/>
      <c r="T69" s="99"/>
      <c r="U69" s="101"/>
      <c r="V69" s="103"/>
    </row>
    <row r="70" spans="1:22" x14ac:dyDescent="0.2">
      <c r="A70" s="1" t="s">
        <v>137</v>
      </c>
      <c r="B70" s="104"/>
      <c r="C70" s="99"/>
      <c r="D70" s="100"/>
      <c r="E70" s="101"/>
      <c r="F70" s="100"/>
      <c r="G70" s="101"/>
      <c r="H70" s="100"/>
      <c r="I70" s="101"/>
      <c r="J70" s="102"/>
      <c r="K70" s="101"/>
      <c r="L70" s="101"/>
      <c r="M70" s="101"/>
      <c r="N70" s="101"/>
      <c r="O70" s="101"/>
      <c r="P70" s="99"/>
      <c r="Q70" s="99"/>
      <c r="R70" s="99"/>
      <c r="S70" s="99"/>
      <c r="T70" s="99"/>
      <c r="U70" s="101"/>
      <c r="V70" s="103"/>
    </row>
    <row r="71" spans="1:22" x14ac:dyDescent="0.2">
      <c r="A71" s="1" t="s">
        <v>139</v>
      </c>
      <c r="B71" s="104"/>
      <c r="C71" s="99"/>
      <c r="D71" s="100"/>
      <c r="E71" s="101"/>
      <c r="F71" s="100"/>
      <c r="G71" s="101"/>
      <c r="H71" s="100"/>
      <c r="I71" s="101"/>
      <c r="J71" s="102"/>
      <c r="K71" s="101"/>
      <c r="L71" s="101"/>
      <c r="M71" s="101"/>
      <c r="N71" s="101"/>
      <c r="O71" s="101"/>
      <c r="P71" s="99"/>
      <c r="Q71" s="99"/>
      <c r="R71" s="99"/>
      <c r="S71" s="99"/>
      <c r="T71" s="99"/>
      <c r="U71" s="101"/>
      <c r="V71" s="103"/>
    </row>
    <row r="72" spans="1:22" x14ac:dyDescent="0.2">
      <c r="A72" s="1" t="s">
        <v>149</v>
      </c>
      <c r="B72" s="104"/>
      <c r="C72" s="99"/>
      <c r="D72" s="100"/>
      <c r="E72" s="101"/>
      <c r="F72" s="100"/>
      <c r="G72" s="101"/>
      <c r="H72" s="100"/>
      <c r="I72" s="101"/>
      <c r="J72" s="102"/>
      <c r="K72" s="101"/>
      <c r="L72" s="101"/>
      <c r="M72" s="101"/>
      <c r="N72" s="101"/>
      <c r="O72" s="101"/>
      <c r="P72" s="99"/>
      <c r="Q72" s="99"/>
      <c r="R72" s="99"/>
      <c r="S72" s="99"/>
      <c r="T72" s="99"/>
      <c r="U72" s="101"/>
      <c r="V72" s="103"/>
    </row>
    <row r="73" spans="1:22" x14ac:dyDescent="0.2">
      <c r="A73" s="1" t="s">
        <v>145</v>
      </c>
      <c r="B73" s="104"/>
      <c r="C73" s="99"/>
      <c r="D73" s="100"/>
      <c r="E73" s="101"/>
      <c r="F73" s="100"/>
      <c r="G73" s="101"/>
      <c r="H73" s="100"/>
      <c r="I73" s="101"/>
      <c r="J73" s="102"/>
      <c r="K73" s="101"/>
      <c r="L73" s="101"/>
      <c r="M73" s="101"/>
      <c r="N73" s="101"/>
      <c r="O73" s="101"/>
      <c r="P73" s="99"/>
      <c r="Q73" s="99"/>
      <c r="R73" s="99"/>
      <c r="S73" s="99"/>
      <c r="T73" s="99"/>
      <c r="U73" s="101"/>
      <c r="V73" s="103"/>
    </row>
    <row r="74" spans="1:22" x14ac:dyDescent="0.2">
      <c r="A74" s="1" t="s">
        <v>146</v>
      </c>
      <c r="B74" s="104"/>
      <c r="C74" s="99"/>
      <c r="D74" s="100"/>
      <c r="E74" s="101"/>
      <c r="F74" s="100"/>
      <c r="G74" s="101"/>
      <c r="H74" s="100"/>
      <c r="I74" s="101"/>
      <c r="J74" s="102"/>
      <c r="K74" s="101"/>
      <c r="L74" s="101"/>
      <c r="M74" s="101"/>
      <c r="N74" s="101"/>
      <c r="O74" s="101"/>
      <c r="P74" s="99"/>
      <c r="Q74" s="99"/>
      <c r="R74" s="99"/>
      <c r="S74" s="99"/>
      <c r="T74" s="99"/>
      <c r="U74" s="101"/>
      <c r="V74" s="103"/>
    </row>
    <row r="75" spans="1:22" x14ac:dyDescent="0.2">
      <c r="A75" s="1" t="s">
        <v>147</v>
      </c>
      <c r="B75" s="104"/>
      <c r="C75" s="99"/>
      <c r="D75" s="100"/>
      <c r="E75" s="101"/>
      <c r="F75" s="100"/>
      <c r="G75" s="101"/>
      <c r="H75" s="100"/>
      <c r="I75" s="101"/>
      <c r="J75" s="102"/>
      <c r="K75" s="101"/>
      <c r="L75" s="101"/>
      <c r="M75" s="101"/>
      <c r="N75" s="101"/>
      <c r="O75" s="101"/>
      <c r="P75" s="99"/>
      <c r="Q75" s="99"/>
      <c r="R75" s="99"/>
      <c r="S75" s="99"/>
      <c r="T75" s="99"/>
      <c r="U75" s="101"/>
      <c r="V75" s="103"/>
    </row>
    <row r="76" spans="1:22" x14ac:dyDescent="0.2">
      <c r="A76" s="1" t="s">
        <v>148</v>
      </c>
      <c r="B76" s="104"/>
      <c r="C76" s="99"/>
      <c r="D76" s="100"/>
      <c r="E76" s="101"/>
      <c r="F76" s="100"/>
      <c r="G76" s="101"/>
      <c r="H76" s="100"/>
      <c r="I76" s="101"/>
      <c r="J76" s="102"/>
      <c r="K76" s="101"/>
      <c r="L76" s="101"/>
      <c r="M76" s="101"/>
      <c r="N76" s="101"/>
      <c r="O76" s="101"/>
      <c r="P76" s="99"/>
      <c r="Q76" s="99"/>
      <c r="R76" s="99"/>
      <c r="S76" s="99"/>
      <c r="T76" s="99"/>
      <c r="U76" s="101"/>
      <c r="V76" s="103"/>
    </row>
    <row r="77" spans="1:22" x14ac:dyDescent="0.2">
      <c r="A77" s="1" t="s">
        <v>130</v>
      </c>
      <c r="B77" s="104"/>
      <c r="C77" s="99"/>
      <c r="D77" s="100"/>
      <c r="E77" s="101"/>
      <c r="F77" s="100"/>
      <c r="G77" s="101"/>
      <c r="H77" s="100"/>
      <c r="I77" s="101"/>
      <c r="J77" s="102"/>
      <c r="K77" s="101"/>
      <c r="L77" s="101"/>
      <c r="M77" s="101"/>
      <c r="N77" s="101"/>
      <c r="O77" s="101"/>
      <c r="P77" s="99"/>
      <c r="Q77" s="99"/>
      <c r="R77" s="99"/>
      <c r="S77" s="99"/>
      <c r="T77" s="99"/>
      <c r="U77" s="101"/>
      <c r="V77" s="103"/>
    </row>
    <row r="78" spans="1:22" x14ac:dyDescent="0.2">
      <c r="A78" s="106" t="s">
        <v>138</v>
      </c>
      <c r="B78" s="107"/>
      <c r="C78" s="107"/>
      <c r="D78" s="108"/>
      <c r="E78" s="109"/>
      <c r="F78" s="108"/>
      <c r="G78" s="109"/>
      <c r="H78" s="108"/>
      <c r="I78" s="109"/>
      <c r="J78" s="110"/>
      <c r="K78" s="109"/>
      <c r="L78" s="109"/>
      <c r="M78" s="109"/>
      <c r="N78" s="109"/>
      <c r="O78" s="109"/>
      <c r="P78" s="107"/>
      <c r="Q78" s="107"/>
      <c r="R78" s="107"/>
      <c r="S78" s="107"/>
      <c r="T78" s="107"/>
      <c r="U78" s="109"/>
      <c r="V78" s="111"/>
    </row>
    <row r="79" spans="1:22" s="105" customFormat="1" x14ac:dyDescent="0.2">
      <c r="A79" s="112" t="s">
        <v>131</v>
      </c>
      <c r="B79" s="113"/>
      <c r="C79" s="113"/>
      <c r="D79" s="114"/>
      <c r="E79" s="115"/>
      <c r="F79" s="114"/>
      <c r="G79" s="115"/>
      <c r="H79" s="114"/>
      <c r="I79" s="115"/>
      <c r="J79" s="116"/>
      <c r="K79" s="115"/>
      <c r="L79" s="115"/>
      <c r="M79" s="115"/>
      <c r="N79" s="115"/>
      <c r="O79" s="115"/>
      <c r="P79" s="113"/>
      <c r="Q79" s="113"/>
      <c r="R79" s="113"/>
      <c r="S79" s="113"/>
      <c r="T79" s="113"/>
      <c r="U79" s="115"/>
      <c r="V79" s="117"/>
    </row>
    <row r="80" spans="1:22" s="105" customFormat="1" x14ac:dyDescent="0.2">
      <c r="A80" s="118" t="s">
        <v>103</v>
      </c>
      <c r="B80" s="119"/>
      <c r="C80" s="120"/>
      <c r="D80" s="121"/>
      <c r="E80" s="122"/>
      <c r="F80" s="121"/>
      <c r="G80" s="122"/>
      <c r="H80" s="121"/>
      <c r="I80" s="122"/>
      <c r="J80" s="123"/>
      <c r="K80" s="122"/>
      <c r="L80" s="122"/>
      <c r="M80" s="122"/>
      <c r="N80" s="122"/>
      <c r="O80" s="122"/>
      <c r="P80" s="119"/>
      <c r="Q80" s="119"/>
      <c r="R80" s="119"/>
      <c r="S80" s="119"/>
      <c r="T80" s="119"/>
      <c r="U80" s="122"/>
      <c r="V80" s="124"/>
    </row>
    <row r="81" spans="1:22" x14ac:dyDescent="0.2">
      <c r="A81" s="125" t="s">
        <v>116</v>
      </c>
      <c r="B81" s="126"/>
      <c r="C81" s="126"/>
      <c r="D81" s="126"/>
      <c r="E81" s="126"/>
      <c r="F81" s="126"/>
      <c r="G81" s="126"/>
      <c r="H81" s="126"/>
      <c r="I81" s="126"/>
      <c r="J81" s="127"/>
      <c r="K81" s="126"/>
      <c r="L81" s="126"/>
      <c r="M81" s="126"/>
      <c r="N81" s="126"/>
      <c r="O81" s="126"/>
      <c r="P81" s="126"/>
      <c r="Q81" s="126"/>
      <c r="R81" s="126"/>
      <c r="S81" s="126"/>
      <c r="T81" s="126"/>
      <c r="U81" s="126"/>
      <c r="V81" s="128"/>
    </row>
    <row r="82" spans="1:22" x14ac:dyDescent="0.2">
      <c r="A82" s="129"/>
      <c r="B82" s="130"/>
      <c r="C82" s="131"/>
      <c r="D82" s="132"/>
      <c r="E82" s="133"/>
      <c r="F82" s="132"/>
      <c r="G82" s="133"/>
      <c r="H82" s="132"/>
      <c r="I82" s="133"/>
      <c r="J82" s="134"/>
      <c r="K82" s="133"/>
      <c r="L82" s="133"/>
      <c r="M82" s="133"/>
      <c r="N82" s="133"/>
      <c r="O82" s="133"/>
      <c r="P82" s="130"/>
      <c r="Q82" s="130"/>
      <c r="R82" s="130"/>
      <c r="S82" s="130"/>
      <c r="T82" s="130"/>
      <c r="U82" s="133"/>
      <c r="V82" s="135"/>
    </row>
    <row r="83" spans="1:22" x14ac:dyDescent="0.2">
      <c r="A83" s="118" t="s">
        <v>121</v>
      </c>
      <c r="B83" s="119"/>
      <c r="C83" s="120"/>
      <c r="D83" s="121"/>
      <c r="E83" s="122"/>
      <c r="F83" s="121"/>
      <c r="G83" s="122"/>
      <c r="H83" s="121"/>
      <c r="I83" s="122"/>
      <c r="J83" s="123"/>
      <c r="K83" s="122"/>
      <c r="L83" s="122"/>
      <c r="M83" s="122"/>
      <c r="N83" s="122"/>
      <c r="O83" s="122"/>
      <c r="P83" s="119"/>
      <c r="Q83" s="119"/>
      <c r="R83" s="119"/>
      <c r="S83" s="119"/>
      <c r="T83" s="119"/>
      <c r="U83" s="122"/>
      <c r="V83" s="124"/>
    </row>
    <row r="84" spans="1:22" x14ac:dyDescent="0.2">
      <c r="A84" s="125" t="s">
        <v>122</v>
      </c>
      <c r="B84" s="126"/>
      <c r="C84" s="126"/>
      <c r="D84" s="126"/>
      <c r="E84" s="126"/>
      <c r="F84" s="126"/>
      <c r="G84" s="126"/>
      <c r="H84" s="126"/>
      <c r="I84" s="126"/>
      <c r="J84" s="127"/>
      <c r="K84" s="126"/>
      <c r="L84" s="126"/>
      <c r="M84" s="126"/>
      <c r="N84" s="126"/>
      <c r="O84" s="126"/>
      <c r="P84" s="126"/>
      <c r="Q84" s="126"/>
      <c r="R84" s="126"/>
      <c r="S84" s="126"/>
      <c r="T84" s="126"/>
      <c r="U84" s="126"/>
      <c r="V84" s="128"/>
    </row>
    <row r="85" spans="1:22" x14ac:dyDescent="0.2">
      <c r="A85" s="125" t="s">
        <v>123</v>
      </c>
      <c r="B85" s="126"/>
      <c r="C85" s="126"/>
      <c r="D85" s="126"/>
      <c r="E85" s="126"/>
      <c r="F85" s="126"/>
      <c r="G85" s="126"/>
      <c r="H85" s="126"/>
      <c r="I85" s="126"/>
      <c r="J85" s="127"/>
      <c r="K85" s="126"/>
      <c r="L85" s="126"/>
      <c r="M85" s="126"/>
      <c r="N85" s="126"/>
      <c r="O85" s="126"/>
      <c r="P85" s="126"/>
      <c r="Q85" s="126"/>
      <c r="R85" s="126"/>
      <c r="S85" s="126"/>
      <c r="T85" s="126"/>
      <c r="U85" s="126"/>
      <c r="V85" s="128"/>
    </row>
    <row r="86" spans="1:22" x14ac:dyDescent="0.2">
      <c r="A86" s="125" t="s">
        <v>124</v>
      </c>
      <c r="B86" s="126"/>
      <c r="C86" s="126"/>
      <c r="D86" s="126"/>
      <c r="E86" s="126"/>
      <c r="F86" s="126"/>
      <c r="G86" s="126"/>
      <c r="H86" s="126"/>
      <c r="I86" s="126"/>
      <c r="J86" s="127"/>
      <c r="K86" s="126"/>
      <c r="L86" s="126"/>
      <c r="M86" s="126"/>
      <c r="N86" s="126"/>
      <c r="O86" s="126"/>
      <c r="P86" s="126"/>
      <c r="Q86" s="126"/>
      <c r="R86" s="126"/>
      <c r="S86" s="126"/>
      <c r="T86" s="126"/>
      <c r="U86" s="126"/>
      <c r="V86" s="128"/>
    </row>
    <row r="87" spans="1:22" x14ac:dyDescent="0.2">
      <c r="A87" s="125" t="s">
        <v>125</v>
      </c>
      <c r="B87" s="126"/>
      <c r="C87" s="126"/>
      <c r="D87" s="126"/>
      <c r="E87" s="126"/>
      <c r="F87" s="126"/>
      <c r="G87" s="126"/>
      <c r="H87" s="126"/>
      <c r="I87" s="126"/>
      <c r="J87" s="127"/>
      <c r="K87" s="126"/>
      <c r="L87" s="126"/>
      <c r="M87" s="126"/>
      <c r="N87" s="126"/>
      <c r="O87" s="126"/>
      <c r="P87" s="126"/>
      <c r="Q87" s="126"/>
      <c r="R87" s="126"/>
      <c r="S87" s="126"/>
      <c r="T87" s="126"/>
      <c r="U87" s="126"/>
      <c r="V87" s="128"/>
    </row>
    <row r="88" spans="1:22" x14ac:dyDescent="0.2">
      <c r="A88" s="125" t="s">
        <v>126</v>
      </c>
      <c r="B88" s="126"/>
      <c r="C88" s="126"/>
      <c r="D88" s="126"/>
      <c r="E88" s="126"/>
      <c r="F88" s="126"/>
      <c r="G88" s="126"/>
      <c r="H88" s="126"/>
      <c r="I88" s="126"/>
      <c r="J88" s="127"/>
      <c r="K88" s="126"/>
      <c r="L88" s="126"/>
      <c r="M88" s="126"/>
      <c r="N88" s="126"/>
      <c r="O88" s="126"/>
      <c r="P88" s="126"/>
      <c r="Q88" s="126"/>
      <c r="R88" s="126"/>
      <c r="S88" s="126"/>
      <c r="T88" s="126"/>
      <c r="U88" s="126"/>
      <c r="V88" s="128"/>
    </row>
    <row r="89" spans="1:22" x14ac:dyDescent="0.2">
      <c r="A89" s="125" t="s">
        <v>127</v>
      </c>
      <c r="B89" s="126"/>
      <c r="C89" s="126"/>
      <c r="D89" s="126"/>
      <c r="E89" s="126"/>
      <c r="F89" s="126"/>
      <c r="G89" s="126"/>
      <c r="H89" s="126"/>
      <c r="I89" s="126"/>
      <c r="J89" s="127"/>
      <c r="K89" s="126"/>
      <c r="L89" s="126"/>
      <c r="M89" s="126"/>
      <c r="N89" s="126"/>
      <c r="O89" s="126"/>
      <c r="P89" s="126"/>
      <c r="Q89" s="126"/>
      <c r="R89" s="126"/>
      <c r="S89" s="126"/>
      <c r="T89" s="126"/>
      <c r="U89" s="126"/>
      <c r="V89" s="128"/>
    </row>
    <row r="90" spans="1:22" x14ac:dyDescent="0.2">
      <c r="A90" s="129"/>
      <c r="B90" s="130"/>
      <c r="C90" s="131"/>
      <c r="D90" s="132"/>
      <c r="E90" s="133"/>
      <c r="F90" s="132"/>
      <c r="G90" s="133"/>
      <c r="H90" s="132"/>
      <c r="I90" s="133"/>
      <c r="J90" s="134"/>
      <c r="K90" s="133"/>
      <c r="L90" s="133"/>
      <c r="M90" s="133"/>
      <c r="N90" s="133"/>
      <c r="O90" s="133"/>
      <c r="P90" s="130"/>
      <c r="Q90" s="130"/>
      <c r="R90" s="130"/>
      <c r="S90" s="130"/>
      <c r="T90" s="130"/>
      <c r="U90" s="133"/>
      <c r="V90" s="135"/>
    </row>
    <row r="91" spans="1:22" x14ac:dyDescent="0.2">
      <c r="A91" s="6"/>
      <c r="B91" s="136"/>
      <c r="D91" s="137"/>
      <c r="E91" s="138"/>
      <c r="F91" s="139"/>
      <c r="G91" s="140"/>
      <c r="H91" s="141"/>
      <c r="I91" s="138"/>
      <c r="J91" s="137"/>
      <c r="K91" s="138"/>
      <c r="L91" s="138"/>
      <c r="M91" s="138"/>
      <c r="N91" s="138"/>
      <c r="O91" s="138"/>
      <c r="P91" s="5"/>
      <c r="Q91" s="5"/>
      <c r="R91" s="5"/>
      <c r="S91" s="5"/>
      <c r="T91" s="5"/>
      <c r="U91" s="138"/>
      <c r="V91" s="138"/>
    </row>
  </sheetData>
  <sheetProtection password="F4BB" sheet="1" objects="1" scenarios="1" formatCells="0" formatColumns="0" formatRows="0"/>
  <mergeCells count="4">
    <mergeCell ref="A3:V3"/>
    <mergeCell ref="D4:O4"/>
    <mergeCell ref="P4:V4"/>
    <mergeCell ref="A68:O68"/>
  </mergeCells>
  <phoneticPr fontId="0" type="noConversion"/>
  <printOptions horizontalCentered="1" gridLines="1"/>
  <pageMargins left="0.25" right="0.25" top="0.21" bottom="0.28000000000000003" header="0.12" footer="0.17"/>
  <pageSetup paperSize="9" scale="75" fitToHeight="4" orientation="landscape" r:id="rId1"/>
  <headerFooter alignWithMargins="0"/>
  <rowBreaks count="1" manualBreakCount="1">
    <brk id="49" max="19" man="1"/>
  </rowBreaks>
  <colBreaks count="1" manualBreakCount="1">
    <brk id="15" max="9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ENT Comparative Tariffs</vt:lpstr>
      <vt:lpstr>'ENT Comparative Tariffs'!Print_Area</vt:lpstr>
      <vt:lpstr>'ENT 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Peet-PC</cp:lastModifiedBy>
  <cp:lastPrinted>2015-01-01T17:25:58Z</cp:lastPrinted>
  <dcterms:created xsi:type="dcterms:W3CDTF">2007-01-02T12:57:15Z</dcterms:created>
  <dcterms:modified xsi:type="dcterms:W3CDTF">2015-01-15T11:50:50Z</dcterms:modified>
</cp:coreProperties>
</file>