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60" windowWidth="15480" windowHeight="10905"/>
  </bookViews>
  <sheets>
    <sheet name="Comparative Tariffs" sheetId="1" r:id="rId1"/>
  </sheets>
  <externalReferences>
    <externalReference r:id="rId2"/>
  </externalReferences>
  <definedNames>
    <definedName name="PredDLR">[1]Parameters!$C$45</definedName>
    <definedName name="PredOHR">[1]Parameters!$C$38</definedName>
    <definedName name="_xlnm.Print_Area" localSheetId="0">'Comparative Tariffs'!$A$1:$V$97</definedName>
    <definedName name="_xlnm.Print_Titles" localSheetId="0">'Comparative Tariffs'!$A:$E,'Comparative Tariffs'!$1:$7</definedName>
    <definedName name="VAT">[1]Parameters!$C$20</definedName>
  </definedNames>
  <calcPr calcId="144525"/>
</workbook>
</file>

<file path=xl/calcChain.xml><?xml version="1.0" encoding="utf-8"?>
<calcChain xmlns="http://schemas.openxmlformats.org/spreadsheetml/2006/main">
  <c r="K12" i="1" l="1"/>
  <c r="K13" i="1"/>
  <c r="K14" i="1"/>
  <c r="K15" i="1"/>
  <c r="K16" i="1"/>
  <c r="K17" i="1"/>
  <c r="K18" i="1"/>
  <c r="K20" i="1"/>
  <c r="K21" i="1"/>
  <c r="K22" i="1"/>
  <c r="K23" i="1"/>
  <c r="K24" i="1"/>
  <c r="K25" i="1"/>
  <c r="K26" i="1"/>
  <c r="K11" i="1"/>
  <c r="O25" i="1" l="1"/>
  <c r="O24" i="1"/>
  <c r="O23" i="1"/>
  <c r="O22" i="1"/>
  <c r="O21" i="1"/>
  <c r="O20" i="1"/>
  <c r="H71" i="1" l="1"/>
  <c r="H70" i="1"/>
  <c r="H69" i="1"/>
  <c r="H68" i="1"/>
  <c r="H67" i="1"/>
  <c r="H66" i="1"/>
  <c r="H65" i="1"/>
  <c r="H64" i="1"/>
  <c r="H63" i="1"/>
  <c r="H62" i="1"/>
  <c r="H61" i="1"/>
  <c r="H60" i="1"/>
  <c r="H59" i="1"/>
  <c r="H58" i="1"/>
  <c r="H57" i="1"/>
  <c r="H56" i="1"/>
  <c r="H55" i="1"/>
  <c r="H54" i="1"/>
  <c r="H53" i="1"/>
  <c r="H52" i="1"/>
  <c r="H51" i="1"/>
  <c r="H50" i="1"/>
  <c r="H49" i="1"/>
  <c r="H48" i="1"/>
  <c r="H47" i="1"/>
  <c r="H46" i="1"/>
  <c r="H45" i="1"/>
  <c r="H44" i="1"/>
  <c r="H43" i="1"/>
  <c r="H42" i="1"/>
  <c r="H41" i="1"/>
  <c r="H40" i="1"/>
  <c r="H39" i="1"/>
  <c r="H38" i="1"/>
  <c r="H37" i="1"/>
  <c r="H36" i="1"/>
  <c r="H35" i="1"/>
  <c r="H34" i="1"/>
  <c r="H33" i="1"/>
  <c r="N34" i="1"/>
  <c r="N35" i="1"/>
  <c r="N36" i="1"/>
  <c r="N37" i="1"/>
  <c r="N38" i="1"/>
  <c r="N39" i="1"/>
  <c r="N40" i="1"/>
  <c r="N41" i="1"/>
  <c r="N42" i="1"/>
  <c r="N43" i="1"/>
  <c r="N44" i="1"/>
  <c r="N45" i="1"/>
  <c r="N46" i="1"/>
  <c r="N47" i="1"/>
  <c r="N48" i="1"/>
  <c r="N49" i="1"/>
  <c r="N50" i="1"/>
  <c r="N51" i="1"/>
  <c r="N52" i="1"/>
  <c r="N53" i="1"/>
  <c r="N54" i="1"/>
  <c r="N55" i="1"/>
  <c r="N56" i="1"/>
  <c r="N57" i="1"/>
  <c r="N58" i="1"/>
  <c r="N59" i="1"/>
  <c r="N60" i="1"/>
  <c r="N61" i="1"/>
  <c r="N62" i="1"/>
  <c r="N63" i="1"/>
  <c r="N64" i="1"/>
  <c r="N65" i="1"/>
  <c r="N66" i="1"/>
  <c r="N67" i="1"/>
  <c r="N68" i="1"/>
  <c r="N69" i="1"/>
  <c r="N70" i="1"/>
  <c r="N71" i="1"/>
  <c r="N33" i="1"/>
  <c r="H12" i="1"/>
  <c r="H13" i="1"/>
  <c r="H14" i="1"/>
  <c r="H15" i="1"/>
  <c r="H16" i="1"/>
  <c r="H17" i="1"/>
  <c r="H18" i="1"/>
  <c r="H19" i="1"/>
  <c r="H20" i="1"/>
  <c r="H21" i="1"/>
  <c r="H22" i="1"/>
  <c r="H23" i="1"/>
  <c r="H24" i="1"/>
  <c r="H25" i="1"/>
  <c r="H26" i="1"/>
  <c r="H11" i="1"/>
  <c r="N12" i="1"/>
  <c r="N13" i="1"/>
  <c r="N14" i="1"/>
  <c r="N15" i="1"/>
  <c r="N16" i="1"/>
  <c r="N17" i="1"/>
  <c r="N18" i="1"/>
  <c r="N19" i="1"/>
  <c r="N20" i="1"/>
  <c r="N21" i="1"/>
  <c r="N22" i="1"/>
  <c r="N23" i="1"/>
  <c r="N24" i="1"/>
  <c r="N25" i="1"/>
  <c r="N26" i="1"/>
  <c r="N11" i="1"/>
  <c r="U20" i="1" l="1"/>
  <c r="V20" i="1"/>
  <c r="U21" i="1"/>
  <c r="V21" i="1"/>
  <c r="V18" i="1"/>
  <c r="U18" i="1"/>
  <c r="U24" i="1"/>
  <c r="V24" i="1"/>
  <c r="U16" i="1"/>
  <c r="V16" i="1"/>
  <c r="U19" i="1"/>
  <c r="V19" i="1"/>
  <c r="U26" i="1"/>
  <c r="V26" i="1"/>
  <c r="V25" i="1"/>
  <c r="U25" i="1"/>
  <c r="U23" i="1"/>
  <c r="V23" i="1"/>
  <c r="V17" i="1"/>
  <c r="U17" i="1"/>
  <c r="U22" i="1"/>
  <c r="V22" i="1"/>
  <c r="U31" i="1"/>
  <c r="V31" i="1"/>
  <c r="U32" i="1"/>
  <c r="V32" i="1"/>
  <c r="U33" i="1"/>
  <c r="V33" i="1"/>
  <c r="U34" i="1"/>
  <c r="V34" i="1"/>
  <c r="U35" i="1"/>
  <c r="V35" i="1"/>
  <c r="U36" i="1"/>
  <c r="V36" i="1"/>
  <c r="U37" i="1"/>
  <c r="V37" i="1"/>
  <c r="U38" i="1"/>
  <c r="V38" i="1"/>
  <c r="U39" i="1"/>
  <c r="V39" i="1"/>
  <c r="U40" i="1"/>
  <c r="V40" i="1"/>
  <c r="U41" i="1"/>
  <c r="V41" i="1"/>
  <c r="U42" i="1"/>
  <c r="V42" i="1"/>
  <c r="U43" i="1"/>
  <c r="V43" i="1"/>
  <c r="U44" i="1"/>
  <c r="V44" i="1"/>
  <c r="U45" i="1"/>
  <c r="V45" i="1"/>
  <c r="U46" i="1"/>
  <c r="V46" i="1"/>
  <c r="U47" i="1"/>
  <c r="V47" i="1"/>
  <c r="U48" i="1"/>
  <c r="V48" i="1"/>
  <c r="U49" i="1"/>
  <c r="V49" i="1"/>
  <c r="U50" i="1"/>
  <c r="V50" i="1"/>
  <c r="U51" i="1"/>
  <c r="V51" i="1"/>
  <c r="U52" i="1"/>
  <c r="V52" i="1"/>
  <c r="U53" i="1"/>
  <c r="V53" i="1"/>
  <c r="U54" i="1"/>
  <c r="V54" i="1"/>
  <c r="U55" i="1"/>
  <c r="V55" i="1"/>
  <c r="U56" i="1"/>
  <c r="V56" i="1"/>
  <c r="U57" i="1"/>
  <c r="V57" i="1"/>
  <c r="U58" i="1"/>
  <c r="V58" i="1"/>
  <c r="U59" i="1"/>
  <c r="V59" i="1"/>
  <c r="U60" i="1"/>
  <c r="V60" i="1"/>
  <c r="U61" i="1"/>
  <c r="V61" i="1"/>
  <c r="U62" i="1"/>
  <c r="V62" i="1"/>
  <c r="U63" i="1"/>
  <c r="V63" i="1"/>
  <c r="U64" i="1"/>
  <c r="V64" i="1"/>
  <c r="U65" i="1"/>
  <c r="V65" i="1"/>
  <c r="U66" i="1"/>
  <c r="V66" i="1"/>
  <c r="U67" i="1"/>
  <c r="V67" i="1"/>
  <c r="U68" i="1"/>
  <c r="V68" i="1"/>
  <c r="U69" i="1"/>
  <c r="V69" i="1"/>
  <c r="U70" i="1"/>
  <c r="V70" i="1"/>
  <c r="U71" i="1"/>
  <c r="V71" i="1"/>
  <c r="V30" i="1"/>
  <c r="U30" i="1"/>
  <c r="U12" i="1"/>
  <c r="V12" i="1"/>
  <c r="U13" i="1"/>
  <c r="V13" i="1"/>
  <c r="U14" i="1"/>
  <c r="V14" i="1"/>
  <c r="U15" i="1"/>
  <c r="V15" i="1"/>
  <c r="V11" i="1"/>
  <c r="U11" i="1"/>
  <c r="S19" i="1"/>
  <c r="T19" i="1"/>
  <c r="D70" i="1"/>
  <c r="D68" i="1"/>
  <c r="D66" i="1"/>
  <c r="D64" i="1"/>
  <c r="D62" i="1"/>
  <c r="D61" i="1"/>
  <c r="D60" i="1"/>
  <c r="D58" i="1"/>
  <c r="D56" i="1"/>
  <c r="D54" i="1"/>
  <c r="D52" i="1"/>
  <c r="D50" i="1"/>
  <c r="D48" i="1"/>
  <c r="D46" i="1"/>
  <c r="D45" i="1"/>
  <c r="D44" i="1"/>
  <c r="D42" i="1"/>
  <c r="D40" i="1"/>
  <c r="D38" i="1"/>
  <c r="D36" i="1"/>
  <c r="D34" i="1"/>
  <c r="D32" i="1"/>
  <c r="D30" i="1"/>
  <c r="D26" i="1"/>
  <c r="D25" i="1"/>
  <c r="D17" i="1"/>
  <c r="D15" i="1"/>
  <c r="D14" i="1"/>
  <c r="D13" i="1"/>
  <c r="D12" i="1"/>
  <c r="D11"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P30" i="1"/>
  <c r="Q30" i="1"/>
  <c r="R30" i="1"/>
  <c r="S30" i="1"/>
  <c r="T30" i="1"/>
  <c r="P31" i="1"/>
  <c r="Q31" i="1"/>
  <c r="R31" i="1"/>
  <c r="S31" i="1"/>
  <c r="T31" i="1"/>
  <c r="P32" i="1"/>
  <c r="Q32" i="1"/>
  <c r="R32" i="1"/>
  <c r="S32" i="1"/>
  <c r="T32" i="1"/>
  <c r="P33" i="1"/>
  <c r="Q33" i="1"/>
  <c r="R33" i="1"/>
  <c r="S33" i="1"/>
  <c r="T33" i="1"/>
  <c r="P34" i="1"/>
  <c r="Q34" i="1"/>
  <c r="R34" i="1"/>
  <c r="S34" i="1"/>
  <c r="T34" i="1"/>
  <c r="P35" i="1"/>
  <c r="Q35" i="1"/>
  <c r="R35" i="1"/>
  <c r="S35" i="1"/>
  <c r="T35" i="1"/>
  <c r="P36" i="1"/>
  <c r="Q36" i="1"/>
  <c r="R36" i="1"/>
  <c r="S36" i="1"/>
  <c r="T36" i="1"/>
  <c r="P37" i="1"/>
  <c r="Q37" i="1"/>
  <c r="R37" i="1"/>
  <c r="S37" i="1"/>
  <c r="T37" i="1"/>
  <c r="P38" i="1"/>
  <c r="Q38" i="1"/>
  <c r="R38" i="1"/>
  <c r="S38" i="1"/>
  <c r="T38" i="1"/>
  <c r="P39" i="1"/>
  <c r="Q39" i="1"/>
  <c r="R39" i="1"/>
  <c r="S39" i="1"/>
  <c r="T39" i="1"/>
  <c r="P40" i="1"/>
  <c r="Q40" i="1"/>
  <c r="R40" i="1"/>
  <c r="S40" i="1"/>
  <c r="T40" i="1"/>
  <c r="P41" i="1"/>
  <c r="Q41" i="1"/>
  <c r="R41" i="1"/>
  <c r="S41" i="1"/>
  <c r="T41" i="1"/>
  <c r="P42" i="1"/>
  <c r="Q42" i="1"/>
  <c r="R42" i="1"/>
  <c r="S42" i="1"/>
  <c r="T42" i="1"/>
  <c r="P43" i="1"/>
  <c r="Q43" i="1"/>
  <c r="R43" i="1"/>
  <c r="S43" i="1"/>
  <c r="T43" i="1"/>
  <c r="P44" i="1"/>
  <c r="Q44" i="1"/>
  <c r="R44" i="1"/>
  <c r="S44" i="1"/>
  <c r="T44" i="1"/>
  <c r="P45" i="1"/>
  <c r="Q45" i="1"/>
  <c r="R45" i="1"/>
  <c r="S45" i="1"/>
  <c r="T45" i="1"/>
  <c r="P46" i="1"/>
  <c r="Q46" i="1"/>
  <c r="R46" i="1"/>
  <c r="S46" i="1"/>
  <c r="T46" i="1"/>
  <c r="P47" i="1"/>
  <c r="Q47" i="1"/>
  <c r="R47" i="1"/>
  <c r="S47" i="1"/>
  <c r="T47" i="1"/>
  <c r="P48" i="1"/>
  <c r="Q48" i="1"/>
  <c r="R48" i="1"/>
  <c r="S48" i="1"/>
  <c r="T48" i="1"/>
  <c r="P49" i="1"/>
  <c r="Q49" i="1"/>
  <c r="R49" i="1"/>
  <c r="S49" i="1"/>
  <c r="T49" i="1"/>
  <c r="P50" i="1"/>
  <c r="Q50" i="1"/>
  <c r="R50" i="1"/>
  <c r="S50" i="1"/>
  <c r="T50" i="1"/>
  <c r="P51" i="1"/>
  <c r="Q51" i="1"/>
  <c r="R51" i="1"/>
  <c r="S51" i="1"/>
  <c r="T51" i="1"/>
  <c r="P52" i="1"/>
  <c r="Q52" i="1"/>
  <c r="R52" i="1"/>
  <c r="S52" i="1"/>
  <c r="T52" i="1"/>
  <c r="P53" i="1"/>
  <c r="Q53" i="1"/>
  <c r="R53" i="1"/>
  <c r="S53" i="1"/>
  <c r="T53" i="1"/>
  <c r="P54" i="1"/>
  <c r="Q54" i="1"/>
  <c r="R54" i="1"/>
  <c r="S54" i="1"/>
  <c r="T54" i="1"/>
  <c r="P55" i="1"/>
  <c r="Q55" i="1"/>
  <c r="R55" i="1"/>
  <c r="S55" i="1"/>
  <c r="T55" i="1"/>
  <c r="P56" i="1"/>
  <c r="Q56" i="1"/>
  <c r="R56" i="1"/>
  <c r="S56" i="1"/>
  <c r="T56" i="1"/>
  <c r="P57" i="1"/>
  <c r="Q57" i="1"/>
  <c r="R57" i="1"/>
  <c r="S57" i="1"/>
  <c r="T57" i="1"/>
  <c r="P58" i="1"/>
  <c r="Q58" i="1"/>
  <c r="R58" i="1"/>
  <c r="S58" i="1"/>
  <c r="T58" i="1"/>
  <c r="P59" i="1"/>
  <c r="Q59" i="1"/>
  <c r="R59" i="1"/>
  <c r="S59" i="1"/>
  <c r="T59" i="1"/>
  <c r="P60" i="1"/>
  <c r="Q60" i="1"/>
  <c r="R60" i="1"/>
  <c r="S60" i="1"/>
  <c r="T60" i="1"/>
  <c r="P61" i="1"/>
  <c r="Q61" i="1"/>
  <c r="R61" i="1"/>
  <c r="S61" i="1"/>
  <c r="T61" i="1"/>
  <c r="P62" i="1"/>
  <c r="Q62" i="1"/>
  <c r="R62" i="1"/>
  <c r="S62" i="1"/>
  <c r="T62" i="1"/>
  <c r="P63" i="1"/>
  <c r="Q63" i="1"/>
  <c r="R63" i="1"/>
  <c r="S63" i="1"/>
  <c r="T63" i="1"/>
  <c r="P64" i="1"/>
  <c r="Q64" i="1"/>
  <c r="R64" i="1"/>
  <c r="S64" i="1"/>
  <c r="T64" i="1"/>
  <c r="P65" i="1"/>
  <c r="Q65" i="1"/>
  <c r="R65" i="1"/>
  <c r="S65" i="1"/>
  <c r="T65" i="1"/>
  <c r="P66" i="1"/>
  <c r="Q66" i="1"/>
  <c r="R66" i="1"/>
  <c r="S66" i="1"/>
  <c r="T66" i="1"/>
  <c r="P67" i="1"/>
  <c r="Q67" i="1"/>
  <c r="R67" i="1"/>
  <c r="S67" i="1"/>
  <c r="T67" i="1"/>
  <c r="P68" i="1"/>
  <c r="Q68" i="1"/>
  <c r="R68" i="1"/>
  <c r="S68" i="1"/>
  <c r="T68" i="1"/>
  <c r="P69" i="1"/>
  <c r="Q69" i="1"/>
  <c r="R69" i="1"/>
  <c r="S69" i="1"/>
  <c r="T69" i="1"/>
  <c r="P70" i="1"/>
  <c r="Q70" i="1"/>
  <c r="R70" i="1"/>
  <c r="S70" i="1"/>
  <c r="T70" i="1"/>
  <c r="P71" i="1"/>
  <c r="Q71" i="1"/>
  <c r="R71" i="1"/>
  <c r="S71" i="1"/>
  <c r="T71" i="1"/>
  <c r="G12" i="1"/>
  <c r="Q12" i="1" s="1"/>
  <c r="G13" i="1"/>
  <c r="Q13" i="1" s="1"/>
  <c r="G14" i="1"/>
  <c r="P14" i="1" s="1"/>
  <c r="G15" i="1"/>
  <c r="Q15" i="1" s="1"/>
  <c r="G16" i="1"/>
  <c r="R16" i="1" s="1"/>
  <c r="G17" i="1"/>
  <c r="P17" i="1" s="1"/>
  <c r="G18" i="1"/>
  <c r="T18" i="1" s="1"/>
  <c r="G20" i="1"/>
  <c r="S20" i="1" s="1"/>
  <c r="G21" i="1"/>
  <c r="S21" i="1" s="1"/>
  <c r="G22" i="1"/>
  <c r="P22" i="1" s="1"/>
  <c r="G23" i="1"/>
  <c r="R23" i="1" s="1"/>
  <c r="G24" i="1"/>
  <c r="R24" i="1" s="1"/>
  <c r="G25" i="1"/>
  <c r="R25" i="1" s="1"/>
  <c r="G26" i="1"/>
  <c r="P26" i="1" s="1"/>
  <c r="F30" i="1"/>
  <c r="G11" i="1"/>
  <c r="T11" i="1" s="1"/>
  <c r="J31" i="1"/>
  <c r="J32" i="1"/>
  <c r="J33" i="1"/>
  <c r="J34" i="1"/>
  <c r="J35" i="1"/>
  <c r="J36" i="1"/>
  <c r="J37" i="1"/>
  <c r="J38" i="1"/>
  <c r="J39" i="1"/>
  <c r="J40" i="1"/>
  <c r="J41" i="1"/>
  <c r="J42" i="1"/>
  <c r="J43" i="1"/>
  <c r="J44" i="1"/>
  <c r="J45" i="1"/>
  <c r="J46" i="1"/>
  <c r="J47" i="1"/>
  <c r="J48" i="1"/>
  <c r="J49" i="1"/>
  <c r="J50" i="1"/>
  <c r="J51" i="1"/>
  <c r="J52" i="1"/>
  <c r="J53" i="1"/>
  <c r="J54" i="1"/>
  <c r="J55" i="1"/>
  <c r="J56" i="1"/>
  <c r="J57" i="1"/>
  <c r="J58" i="1"/>
  <c r="J59" i="1"/>
  <c r="J60" i="1"/>
  <c r="J61" i="1"/>
  <c r="J62" i="1"/>
  <c r="J63" i="1"/>
  <c r="J64" i="1"/>
  <c r="J65" i="1"/>
  <c r="J66" i="1"/>
  <c r="J67" i="1"/>
  <c r="J68" i="1"/>
  <c r="J69" i="1"/>
  <c r="J70" i="1"/>
  <c r="J71" i="1"/>
  <c r="J30" i="1"/>
  <c r="D31" i="1"/>
  <c r="D33" i="1"/>
  <c r="D35" i="1"/>
  <c r="D37" i="1"/>
  <c r="D39" i="1"/>
  <c r="D41" i="1"/>
  <c r="D43" i="1"/>
  <c r="D47" i="1"/>
  <c r="D49" i="1"/>
  <c r="D51" i="1"/>
  <c r="D53" i="1"/>
  <c r="D55" i="1"/>
  <c r="D57" i="1"/>
  <c r="D59" i="1"/>
  <c r="D63" i="1"/>
  <c r="D65" i="1"/>
  <c r="D67" i="1"/>
  <c r="D69" i="1"/>
  <c r="D71" i="1"/>
  <c r="D16" i="1"/>
  <c r="D18" i="1"/>
  <c r="D20" i="1"/>
  <c r="D21" i="1"/>
  <c r="D22" i="1"/>
  <c r="D23" i="1"/>
  <c r="D24" i="1"/>
  <c r="R13" i="1"/>
  <c r="P12" i="1" l="1"/>
  <c r="P21" i="1"/>
  <c r="R22" i="1"/>
  <c r="T25" i="1"/>
  <c r="P18" i="1"/>
  <c r="Q18" i="1"/>
  <c r="R20" i="1"/>
  <c r="T20" i="1"/>
  <c r="P20" i="1"/>
  <c r="P13" i="1"/>
  <c r="T17" i="1"/>
  <c r="R18" i="1"/>
  <c r="R26" i="1"/>
  <c r="S26" i="1"/>
  <c r="Q25" i="1"/>
  <c r="S25" i="1"/>
  <c r="S23" i="1"/>
  <c r="S22" i="1"/>
  <c r="T22" i="1"/>
  <c r="T21" i="1"/>
  <c r="S18" i="1"/>
  <c r="T12" i="1"/>
  <c r="S12" i="1"/>
  <c r="S16" i="1"/>
  <c r="Q23" i="1"/>
  <c r="T16" i="1"/>
  <c r="R21" i="1"/>
  <c r="P15" i="1"/>
  <c r="Q26" i="1"/>
  <c r="S11" i="1"/>
  <c r="T15" i="1"/>
  <c r="R17" i="1"/>
  <c r="R12" i="1"/>
  <c r="P16" i="1"/>
  <c r="Q16" i="1"/>
  <c r="T24" i="1"/>
  <c r="Q17" i="1"/>
  <c r="Q14" i="1"/>
  <c r="R15" i="1"/>
  <c r="S24" i="1"/>
  <c r="T26" i="1"/>
  <c r="T23" i="1"/>
  <c r="T13" i="1"/>
  <c r="S15" i="1"/>
  <c r="S14" i="1"/>
  <c r="Q24" i="1"/>
  <c r="R11" i="1"/>
  <c r="Q11" i="1"/>
  <c r="P11" i="1"/>
  <c r="S17" i="1"/>
  <c r="T14" i="1"/>
  <c r="R14" i="1"/>
  <c r="S13" i="1"/>
</calcChain>
</file>

<file path=xl/sharedStrings.xml><?xml version="1.0" encoding="utf-8"?>
<sst xmlns="http://schemas.openxmlformats.org/spreadsheetml/2006/main" count="187" uniqueCount="164">
  <si>
    <t>Code</t>
  </si>
  <si>
    <t>Terminology</t>
  </si>
  <si>
    <t>Average Duration Professional</t>
  </si>
  <si>
    <t>Consultations:</t>
  </si>
  <si>
    <t>Procedures</t>
  </si>
  <si>
    <t>Units</t>
  </si>
  <si>
    <t>R</t>
  </si>
  <si>
    <t>0109</t>
  </si>
  <si>
    <t>Hospital follow-up visit</t>
  </si>
  <si>
    <t>0129</t>
  </si>
  <si>
    <t>Prolonged first/follow-up consultation : 15 min</t>
  </si>
  <si>
    <t>0130</t>
  </si>
  <si>
    <t>Telephone consultation (all hours)</t>
  </si>
  <si>
    <t>0132</t>
  </si>
  <si>
    <t>Repeat Script</t>
  </si>
  <si>
    <t>0133</t>
  </si>
  <si>
    <t>Writing of special motivations</t>
  </si>
  <si>
    <t>0145</t>
  </si>
  <si>
    <t>Consultation : Away from doctor's room</t>
  </si>
  <si>
    <t>0146</t>
  </si>
  <si>
    <t xml:space="preserve">Unscheduled consultation: Emergency (cons.room) </t>
  </si>
  <si>
    <t>0147</t>
  </si>
  <si>
    <t>Unscheduled consultation:Emergency(not cons.room)</t>
  </si>
  <si>
    <t>0151</t>
  </si>
  <si>
    <t>Pre-anaesthetic assessment: 10 and 20 minutes</t>
  </si>
  <si>
    <t>0173</t>
  </si>
  <si>
    <t>Hospital Consultation</t>
  </si>
  <si>
    <t>0174</t>
  </si>
  <si>
    <t>0175</t>
  </si>
  <si>
    <t>0190</t>
  </si>
  <si>
    <t>Consultation</t>
  </si>
  <si>
    <t>0191</t>
  </si>
  <si>
    <t>0192</t>
  </si>
  <si>
    <t>0199</t>
  </si>
  <si>
    <t>Chronic Medicine Forms</t>
  </si>
  <si>
    <t>0009</t>
  </si>
  <si>
    <t>0008</t>
  </si>
  <si>
    <t>0011</t>
  </si>
  <si>
    <t>5760</t>
  </si>
  <si>
    <t>0941</t>
  </si>
  <si>
    <t>5763</t>
  </si>
  <si>
    <t>1210</t>
  </si>
  <si>
    <t>2940</t>
  </si>
  <si>
    <t>2941</t>
  </si>
  <si>
    <t>2831</t>
  </si>
  <si>
    <t>5770</t>
  </si>
  <si>
    <t>2901</t>
  </si>
  <si>
    <t>0968</t>
  </si>
  <si>
    <t>2927</t>
  </si>
  <si>
    <t>5759</t>
  </si>
  <si>
    <t>1206</t>
  </si>
  <si>
    <t>0962</t>
  </si>
  <si>
    <t>5761</t>
  </si>
  <si>
    <t>0930</t>
  </si>
  <si>
    <t>2873</t>
  </si>
  <si>
    <t>2904</t>
  </si>
  <si>
    <t>1205</t>
  </si>
  <si>
    <t>5755</t>
  </si>
  <si>
    <t>2863</t>
  </si>
  <si>
    <t>1911</t>
  </si>
  <si>
    <t>1204</t>
  </si>
  <si>
    <t>0942</t>
  </si>
  <si>
    <t>0933</t>
  </si>
  <si>
    <t>5764</t>
  </si>
  <si>
    <t>5765</t>
  </si>
  <si>
    <t>2802</t>
  </si>
  <si>
    <t>2909</t>
  </si>
  <si>
    <t>1213</t>
  </si>
  <si>
    <t>6010</t>
  </si>
  <si>
    <t>1208</t>
  </si>
  <si>
    <t>0963</t>
  </si>
  <si>
    <t>2876</t>
  </si>
  <si>
    <t>2875</t>
  </si>
  <si>
    <t>2889</t>
  </si>
  <si>
    <t>0946</t>
  </si>
  <si>
    <t>0507</t>
  </si>
  <si>
    <t>2801</t>
  </si>
  <si>
    <t>Specialist surgeon assistant</t>
  </si>
  <si>
    <t>Assistant</t>
  </si>
  <si>
    <t>Emergency Procedures</t>
  </si>
  <si>
    <t xml:space="preserve">Removal of autogenous bone for grafting </t>
  </si>
  <si>
    <t>Posterior osteotomy of spine: One vertebral segment</t>
  </si>
  <si>
    <t>Anterior spinal osteotomy with disc removal: One vertebral segment</t>
  </si>
  <si>
    <t>Anterior interbody fusion: One level</t>
  </si>
  <si>
    <t>Anterior interbody fusion: Each additional level</t>
  </si>
  <si>
    <t>Posterior spinal fusion: Each additional level</t>
  </si>
  <si>
    <t>Posterior segmental instrumentation: 2 to 6 vertebrae</t>
  </si>
  <si>
    <t>Antero-lateral decompression of spinal cord or anterior debridement</t>
  </si>
  <si>
    <t>Anterior instrumentation: 2 to 3 vertebrae</t>
  </si>
  <si>
    <t>Intensive care: Category 1: Cases requiring intensive monitoring: Per day</t>
  </si>
  <si>
    <t>Intensive care: Category 2: Cases requiring active system support : First day</t>
  </si>
  <si>
    <t>Intensive care: Category 2: Cases requiring active system support : Subsequent days, per day</t>
  </si>
  <si>
    <t>Ventilation: Subsequent days, per day</t>
  </si>
  <si>
    <t xml:space="preserve">Procedures for pain relief: Epidural injection for pain </t>
  </si>
  <si>
    <t>Procedures for pain relief: Peripheral nerve block</t>
  </si>
  <si>
    <t>Neurolysis: Major</t>
  </si>
  <si>
    <t>Cranioplasty</t>
  </si>
  <si>
    <t>Ventriculo-peritoneal shunt</t>
  </si>
  <si>
    <t>Theco-peritoneal cerebrospinal fluid (CSF) shunt</t>
  </si>
  <si>
    <t>Repair of aneurysms or arteriovenous anomalies (Intracranial)</t>
  </si>
  <si>
    <t>Craniotomy for haematoma, foreign body: Cerebral or cerebellar</t>
  </si>
  <si>
    <t>Craniotomy for cerebrospinal fluid (CSF) leaks</t>
  </si>
  <si>
    <t>Rhizotomy: Extradural, but intraspinal</t>
  </si>
  <si>
    <t>Lumbar osteophyte removal</t>
  </si>
  <si>
    <t>Cervical or thoracic osteophyte removal</t>
  </si>
  <si>
    <t>Laminectomy for spinal stenosis (exclude diskectomy, foraminotomy and spondylolisthesis): One or two levels</t>
  </si>
  <si>
    <t>Laminectomy for decompression diskectomy, etc. revision operation</t>
  </si>
  <si>
    <t>Laminectomy, facetectomy, decompression for lateral recess stenosis plus spinal stenosis: One level</t>
  </si>
  <si>
    <t>Laminectomy, facetectomy, decompression for lateral recess stenosis plus spinal stenosis: Each additional level</t>
  </si>
  <si>
    <t>Anterior disc removal and spinal decompression cervical: One level</t>
  </si>
  <si>
    <t>Anterior disc removal and spinal decompression cervical: Each additional level</t>
  </si>
  <si>
    <t>Vertebral corpectomy for spinal decompression: One level</t>
  </si>
  <si>
    <t xml:space="preserve">Use of microscope in spinal or intracranial procedures </t>
  </si>
  <si>
    <t>Electroenchephalogram monitoring: Each full 24 hour period</t>
  </si>
  <si>
    <t>Uretero-enterostomy: Unilateral</t>
  </si>
  <si>
    <t xml:space="preserve">Intensive care: Category 3: Cases with multiple organ failure or Category 2 patients : First day </t>
  </si>
  <si>
    <t>Intensive care: Category 3: Cases with multiple organ failure or Category 2 patients :Subsequent days</t>
  </si>
  <si>
    <t>Posterior fossa tumour removal:Acoustic neuroma, benign cerebello-pontine tumours etc.</t>
  </si>
  <si>
    <t>Craniotomy for osteoplastic flap for removal of: Meningioma, basal extracerebral mass, intra ventricular tumours etc.</t>
  </si>
  <si>
    <t>Disclaimer:</t>
  </si>
  <si>
    <t>GEMS RCF</t>
  </si>
  <si>
    <t>See the Notes below for All Tariffs</t>
  </si>
  <si>
    <t>HealthMan RCF</t>
  </si>
  <si>
    <t>DH
RCF</t>
  </si>
  <si>
    <t>DH 
Prem A 
In Hosp.</t>
  </si>
  <si>
    <t>DH 
Prem A Out Hosp.</t>
  </si>
  <si>
    <t>DH
Prem B</t>
  </si>
  <si>
    <t>DH 
Classic Rate</t>
  </si>
  <si>
    <t>DH 
Exec Rate</t>
  </si>
  <si>
    <t>Note:</t>
  </si>
  <si>
    <t>FedHealth 
RCF</t>
  </si>
  <si>
    <t xml:space="preserve">The above schedule is based on information avaiable to HealthMan and HealthMan will NOT be held responsible for any losses incurred by practitioners resulting from the use of this schedule. </t>
  </si>
  <si>
    <t>FedHealth DPA</t>
  </si>
  <si>
    <t>Profmed 
RCF</t>
  </si>
  <si>
    <t>COMPARATIVE TARIFFS: Scheme Rates</t>
  </si>
  <si>
    <t>Legend:</t>
  </si>
  <si>
    <t>DH = Discovery Health</t>
  </si>
  <si>
    <t>DPA = Direct Payment Arrangement</t>
  </si>
  <si>
    <t>Prem = Premier</t>
  </si>
  <si>
    <t>R = Rand</t>
  </si>
  <si>
    <t>RCF = Rand Conversion Factor (Rand Value per Unit)</t>
  </si>
  <si>
    <t>VAT = Value Added Tax</t>
  </si>
  <si>
    <t>Base Rates</t>
  </si>
  <si>
    <t>Payment Arrangments</t>
  </si>
  <si>
    <t xml:space="preserve">6. Discovery Premier A Procedure Rates have NOT been split between In-Hospital &amp; Out-Hospital.  Use as appropriate.  </t>
  </si>
  <si>
    <t>8. All Tariffs are inlcusive of VAT</t>
  </si>
  <si>
    <t>1. Codes, Descriptors and Unit Values have been extracted from the SAMA Electronic Medical Doctors Coding Manual (eMDCM) previously known as the SAMA Doctors Billing Manual (DBM).  
    Please note that many of the descriptors are shortened versions.  For the full descriptors please refer to the 2014 SAMA eMDCM</t>
  </si>
  <si>
    <t>2. Tariffs may differ due to rounding</t>
  </si>
  <si>
    <t>3. Above codes are the most frequently used codes and is not all inclusive of all the codes</t>
  </si>
  <si>
    <t>7. The Healthman tariff for codes that relate to equipment have been retained at GEMS rate*</t>
  </si>
  <si>
    <t>FedHealth  (VAT Incl.)</t>
  </si>
  <si>
    <t xml:space="preserve">
Profmed</t>
  </si>
  <si>
    <t xml:space="preserve"> HealthMan Private Tariff 
(VAT Incl.)</t>
  </si>
  <si>
    <t xml:space="preserve">            Discovery Tariffs     (VAT Incl.)</t>
  </si>
  <si>
    <t xml:space="preserve">                       GEMS Tariffs               (VAT Incl.)</t>
  </si>
  <si>
    <t>GEMS Contracted Tariffs 
(VAT Incl.</t>
  </si>
  <si>
    <t>GEMS Contracted 
RCF</t>
  </si>
  <si>
    <t>4. Increases from 2014 are as follow:</t>
  </si>
  <si>
    <t>HEALTHMAN NEUROSURGERY COSTING GUIDE 2015</t>
  </si>
  <si>
    <t xml:space="preserve">   b. Discovery Health = 2014 Tariff +6% (Consultations) and 2014 Tariff +5.9% (Procedures)</t>
  </si>
  <si>
    <t xml:space="preserve">   c. Profmed = 2014 Tariff +6.5%</t>
  </si>
  <si>
    <t xml:space="preserve">   d. Fedhealth = 2014 Tariff +6.2%</t>
  </si>
  <si>
    <t xml:space="preserve">   e. HealthMan = 2014 Private Tariff +7%</t>
  </si>
  <si>
    <t xml:space="preserve">   a. GEMS = 2014 Scheme Tariff +3.8% and GEMS Contracted Tariff +6%</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</si>
</sst>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 #,##0.00_ ;_ * \-#,##0.00_ ;_ * &quot;-&quot;??_ ;_ @_ "/>
    <numFmt numFmtId="165" formatCode="_ * #,##0.000_ ;_ * \-#,##0.000_ ;_ * &quot;-&quot;??_ ;_ @_ "/>
  </numFmts>
  <fonts count="21" x14ac:knownFonts="1">
    <font>
      <sz val="10"/>
      <name val="Arial"/>
    </font>
    <font>
      <sz val="10"/>
      <name val="Arial"/>
      <family val="2"/>
    </font>
    <font>
      <b/>
      <sz val="18"/>
      <name val="Calibri"/>
      <family val="2"/>
      <scheme val="minor"/>
    </font>
    <font>
      <sz val="10"/>
      <name val="Calibri"/>
      <family val="2"/>
      <scheme val="minor"/>
    </font>
    <font>
      <b/>
      <sz val="8"/>
      <name val="Calibri"/>
      <family val="2"/>
      <scheme val="minor"/>
    </font>
    <font>
      <b/>
      <sz val="10"/>
      <name val="Calibri"/>
      <family val="2"/>
      <scheme val="minor"/>
    </font>
    <font>
      <b/>
      <u/>
      <sz val="12"/>
      <name val="Calibri"/>
      <family val="2"/>
      <scheme val="minor"/>
    </font>
    <font>
      <b/>
      <i/>
      <u/>
      <sz val="10"/>
      <name val="Calibri"/>
      <family val="2"/>
      <scheme val="minor"/>
    </font>
    <font>
      <b/>
      <u/>
      <sz val="10"/>
      <name val="Calibri"/>
      <family val="2"/>
      <scheme val="minor"/>
    </font>
    <font>
      <b/>
      <sz val="10"/>
      <color indexed="10"/>
      <name val="Calibri"/>
      <family val="2"/>
      <scheme val="minor"/>
    </font>
    <font>
      <b/>
      <u/>
      <sz val="10"/>
      <color indexed="10"/>
      <name val="Calibri"/>
      <family val="2"/>
      <scheme val="minor"/>
    </font>
    <font>
      <sz val="10"/>
      <color indexed="10"/>
      <name val="Calibri"/>
      <family val="2"/>
      <scheme val="minor"/>
    </font>
    <font>
      <b/>
      <sz val="10"/>
      <color indexed="8"/>
      <name val="Calibri"/>
      <family val="2"/>
      <scheme val="minor"/>
    </font>
    <font>
      <sz val="10"/>
      <color rgb="FFFF0000"/>
      <name val="Calibri"/>
      <family val="2"/>
      <scheme val="minor"/>
    </font>
    <font>
      <b/>
      <u/>
      <sz val="10"/>
      <color indexed="8"/>
      <name val="Calibri"/>
      <family val="2"/>
      <scheme val="minor"/>
    </font>
    <font>
      <b/>
      <sz val="9"/>
      <name val="Calibri"/>
      <family val="2"/>
      <scheme val="minor"/>
    </font>
    <font>
      <b/>
      <u/>
      <sz val="10"/>
      <color rgb="FFFF0000"/>
      <name val="Calibri"/>
      <family val="2"/>
      <scheme val="minor"/>
    </font>
    <font>
      <i/>
      <sz val="10"/>
      <color rgb="FF0000FF"/>
      <name val="Calibri"/>
      <family val="2"/>
      <scheme val="minor"/>
    </font>
    <font>
      <sz val="10"/>
      <color rgb="FF0000FF"/>
      <name val="Calibri"/>
      <family val="2"/>
      <scheme val="minor"/>
    </font>
    <font>
      <i/>
      <sz val="10"/>
      <color indexed="10"/>
      <name val="Calibri"/>
      <family val="2"/>
      <scheme val="minor"/>
    </font>
    <font>
      <i/>
      <sz val="10"/>
      <name val="Calibri"/>
      <family val="2"/>
      <scheme val="minor"/>
    </font>
  </fonts>
  <fills count="7">
    <fill>
      <patternFill patternType="none"/>
    </fill>
    <fill>
      <patternFill patternType="gray125"/>
    </fill>
    <fill>
      <patternFill patternType="solid">
        <fgColor theme="0"/>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rgb="FFFFFF0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157">
    <xf numFmtId="0" fontId="0" fillId="0" borderId="0" xfId="0"/>
    <xf numFmtId="0" fontId="19" fillId="2" borderId="2" xfId="0" applyFont="1" applyFill="1" applyBorder="1" applyProtection="1">
      <protection hidden="1"/>
    </xf>
    <xf numFmtId="0" fontId="2" fillId="3" borderId="10" xfId="0" applyFont="1" applyFill="1" applyBorder="1" applyAlignment="1" applyProtection="1">
      <protection hidden="1"/>
    </xf>
    <xf numFmtId="0" fontId="2" fillId="3" borderId="11" xfId="0" applyFont="1" applyFill="1" applyBorder="1" applyAlignment="1" applyProtection="1">
      <protection hidden="1"/>
    </xf>
    <xf numFmtId="0" fontId="2" fillId="3" borderId="12" xfId="0" applyFont="1" applyFill="1" applyBorder="1" applyAlignment="1" applyProtection="1">
      <protection hidden="1"/>
    </xf>
    <xf numFmtId="0" fontId="3" fillId="2" borderId="0" xfId="0" applyFont="1" applyFill="1" applyBorder="1" applyProtection="1">
      <protection hidden="1"/>
    </xf>
    <xf numFmtId="49" fontId="3" fillId="2" borderId="2" xfId="0" applyNumberFormat="1" applyFont="1" applyFill="1" applyBorder="1" applyProtection="1">
      <protection hidden="1"/>
    </xf>
    <xf numFmtId="0" fontId="4" fillId="2" borderId="0" xfId="0" applyFont="1" applyFill="1" applyBorder="1" applyAlignment="1" applyProtection="1">
      <alignment wrapText="1"/>
      <protection hidden="1"/>
    </xf>
    <xf numFmtId="164" fontId="4" fillId="2" borderId="0" xfId="1" applyFont="1" applyFill="1" applyBorder="1" applyProtection="1">
      <protection hidden="1"/>
    </xf>
    <xf numFmtId="164" fontId="3" fillId="2" borderId="0" xfId="1" applyFont="1" applyFill="1" applyBorder="1" applyProtection="1">
      <protection hidden="1"/>
    </xf>
    <xf numFmtId="165" fontId="3" fillId="2" borderId="0" xfId="1" applyNumberFormat="1" applyFont="1" applyFill="1" applyBorder="1" applyProtection="1">
      <protection hidden="1"/>
    </xf>
    <xf numFmtId="164" fontId="5" fillId="2" borderId="0" xfId="1" applyFont="1" applyFill="1" applyBorder="1" applyProtection="1">
      <protection hidden="1"/>
    </xf>
    <xf numFmtId="164" fontId="3" fillId="2" borderId="0" xfId="1" applyNumberFormat="1" applyFont="1" applyFill="1" applyBorder="1" applyProtection="1">
      <protection hidden="1"/>
    </xf>
    <xf numFmtId="0" fontId="6" fillId="3" borderId="10" xfId="0" applyFont="1" applyFill="1" applyBorder="1" applyAlignment="1" applyProtection="1">
      <alignment horizontal="center"/>
      <protection hidden="1"/>
    </xf>
    <xf numFmtId="0" fontId="6" fillId="3" borderId="11" xfId="0" applyFont="1" applyFill="1" applyBorder="1" applyAlignment="1" applyProtection="1">
      <alignment horizontal="center"/>
      <protection hidden="1"/>
    </xf>
    <xf numFmtId="49" fontId="5" fillId="4" borderId="1" xfId="0" applyNumberFormat="1" applyFont="1" applyFill="1" applyBorder="1" applyAlignment="1" applyProtection="1">
      <alignment horizontal="center"/>
      <protection hidden="1"/>
    </xf>
    <xf numFmtId="0" fontId="5" fillId="2" borderId="12" xfId="0" applyFont="1" applyFill="1" applyBorder="1" applyAlignment="1" applyProtection="1">
      <alignment horizontal="center" wrapText="1"/>
      <protection hidden="1"/>
    </xf>
    <xf numFmtId="0" fontId="5" fillId="4" borderId="1" xfId="1" applyNumberFormat="1" applyFont="1" applyFill="1" applyBorder="1" applyAlignment="1" applyProtection="1">
      <alignment horizontal="center" wrapText="1"/>
      <protection hidden="1"/>
    </xf>
    <xf numFmtId="164" fontId="5" fillId="4" borderId="1" xfId="1" applyFont="1" applyFill="1" applyBorder="1" applyAlignment="1" applyProtection="1">
      <alignment horizontal="center" wrapText="1"/>
      <protection hidden="1"/>
    </xf>
    <xf numFmtId="165" fontId="5" fillId="4" borderId="1" xfId="1" applyNumberFormat="1" applyFont="1" applyFill="1" applyBorder="1" applyAlignment="1" applyProtection="1">
      <alignment horizontal="center" wrapText="1"/>
      <protection hidden="1"/>
    </xf>
    <xf numFmtId="0" fontId="5" fillId="4" borderId="1" xfId="0" applyFont="1" applyFill="1" applyBorder="1" applyAlignment="1" applyProtection="1">
      <alignment horizontal="center" wrapText="1"/>
      <protection hidden="1"/>
    </xf>
    <xf numFmtId="49" fontId="5" fillId="2" borderId="2" xfId="0" applyNumberFormat="1" applyFont="1" applyFill="1" applyBorder="1" applyAlignment="1" applyProtection="1">
      <alignment horizontal="center"/>
      <protection hidden="1"/>
    </xf>
    <xf numFmtId="0" fontId="5" fillId="2" borderId="0" xfId="0" applyFont="1" applyFill="1" applyBorder="1" applyAlignment="1" applyProtection="1">
      <alignment horizontal="center" wrapText="1"/>
      <protection hidden="1"/>
    </xf>
    <xf numFmtId="0" fontId="5" fillId="5" borderId="1" xfId="1" applyNumberFormat="1" applyFont="1" applyFill="1" applyBorder="1" applyAlignment="1" applyProtection="1">
      <alignment horizontal="center" wrapText="1"/>
      <protection hidden="1"/>
    </xf>
    <xf numFmtId="164" fontId="5" fillId="5" borderId="1" xfId="1" applyFont="1" applyFill="1" applyBorder="1" applyAlignment="1" applyProtection="1">
      <alignment horizontal="center" wrapText="1"/>
      <protection hidden="1"/>
    </xf>
    <xf numFmtId="165" fontId="5" fillId="5" borderId="1" xfId="1" applyNumberFormat="1" applyFont="1" applyFill="1" applyBorder="1" applyAlignment="1" applyProtection="1">
      <alignment wrapText="1"/>
      <protection hidden="1"/>
    </xf>
    <xf numFmtId="165" fontId="5" fillId="5" borderId="1" xfId="1" applyNumberFormat="1" applyFont="1" applyFill="1" applyBorder="1" applyAlignment="1" applyProtection="1">
      <alignment horizontal="center" wrapText="1"/>
      <protection hidden="1"/>
    </xf>
    <xf numFmtId="9" fontId="5" fillId="5" borderId="1" xfId="0" applyNumberFormat="1" applyFont="1" applyFill="1" applyBorder="1" applyAlignment="1" applyProtection="1">
      <alignment horizontal="center" wrapText="1"/>
      <protection hidden="1"/>
    </xf>
    <xf numFmtId="9" fontId="5" fillId="5" borderId="1" xfId="2" applyFont="1" applyFill="1" applyBorder="1" applyAlignment="1" applyProtection="1">
      <alignment horizontal="center" wrapText="1"/>
      <protection hidden="1"/>
    </xf>
    <xf numFmtId="0" fontId="7" fillId="4" borderId="1" xfId="1" applyNumberFormat="1" applyFont="1" applyFill="1" applyBorder="1" applyAlignment="1" applyProtection="1">
      <alignment horizontal="center" wrapText="1"/>
      <protection hidden="1"/>
    </xf>
    <xf numFmtId="164" fontId="7" fillId="4" borderId="1" xfId="1" applyFont="1" applyFill="1" applyBorder="1" applyAlignment="1" applyProtection="1">
      <alignment horizontal="center" wrapText="1"/>
      <protection hidden="1"/>
    </xf>
    <xf numFmtId="165" fontId="7" fillId="4" borderId="1" xfId="1" applyNumberFormat="1" applyFont="1" applyFill="1" applyBorder="1" applyAlignment="1" applyProtection="1">
      <alignment horizontal="center" wrapText="1"/>
      <protection hidden="1"/>
    </xf>
    <xf numFmtId="0" fontId="7" fillId="4" borderId="1" xfId="0" applyFont="1" applyFill="1" applyBorder="1" applyAlignment="1" applyProtection="1">
      <alignment horizontal="center" wrapText="1"/>
      <protection hidden="1"/>
    </xf>
    <xf numFmtId="49" fontId="5" fillId="3" borderId="10" xfId="0" applyNumberFormat="1" applyFont="1" applyFill="1" applyBorder="1" applyAlignment="1" applyProtection="1">
      <alignment horizontal="center"/>
      <protection hidden="1"/>
    </xf>
    <xf numFmtId="0" fontId="8" fillId="3" borderId="11" xfId="0" applyFont="1" applyFill="1" applyBorder="1" applyAlignment="1" applyProtection="1">
      <alignment horizontal="left" wrapText="1"/>
      <protection hidden="1"/>
    </xf>
    <xf numFmtId="0" fontId="3" fillId="3" borderId="11" xfId="1" applyNumberFormat="1" applyFont="1" applyFill="1" applyBorder="1" applyProtection="1">
      <protection hidden="1"/>
    </xf>
    <xf numFmtId="164" fontId="3" fillId="3" borderId="11" xfId="1" applyFont="1" applyFill="1" applyBorder="1" applyProtection="1">
      <protection hidden="1"/>
    </xf>
    <xf numFmtId="165" fontId="3" fillId="3" borderId="11" xfId="1" applyNumberFormat="1" applyFont="1" applyFill="1" applyBorder="1" applyProtection="1">
      <protection hidden="1"/>
    </xf>
    <xf numFmtId="164" fontId="5" fillId="3" borderId="11" xfId="1" applyFont="1" applyFill="1" applyBorder="1" applyProtection="1">
      <protection hidden="1"/>
    </xf>
    <xf numFmtId="9" fontId="5" fillId="3" borderId="11" xfId="0" applyNumberFormat="1" applyFont="1" applyFill="1" applyBorder="1" applyProtection="1">
      <protection hidden="1"/>
    </xf>
    <xf numFmtId="0" fontId="5" fillId="3" borderId="11" xfId="0" applyFont="1" applyFill="1" applyBorder="1" applyProtection="1">
      <protection hidden="1"/>
    </xf>
    <xf numFmtId="164" fontId="3" fillId="3" borderId="12" xfId="1" applyFont="1" applyFill="1" applyBorder="1" applyProtection="1">
      <protection hidden="1"/>
    </xf>
    <xf numFmtId="49" fontId="5" fillId="2" borderId="13" xfId="0" applyNumberFormat="1" applyFont="1" applyFill="1" applyBorder="1" applyAlignment="1" applyProtection="1">
      <alignment horizontal="center"/>
      <protection hidden="1"/>
    </xf>
    <xf numFmtId="0" fontId="8" fillId="2" borderId="16" xfId="0" applyFont="1" applyFill="1" applyBorder="1" applyAlignment="1" applyProtection="1">
      <alignment horizontal="left" wrapText="1"/>
      <protection hidden="1"/>
    </xf>
    <xf numFmtId="0" fontId="3" fillId="2" borderId="19" xfId="0" applyFont="1" applyFill="1" applyBorder="1" applyAlignment="1" applyProtection="1">
      <protection hidden="1"/>
    </xf>
    <xf numFmtId="164" fontId="3" fillId="2" borderId="19" xfId="1" applyFont="1" applyFill="1" applyBorder="1" applyAlignment="1" applyProtection="1">
      <protection hidden="1"/>
    </xf>
    <xf numFmtId="165" fontId="3" fillId="2" borderId="19" xfId="1" applyNumberFormat="1" applyFont="1" applyFill="1" applyBorder="1" applyAlignment="1" applyProtection="1">
      <protection hidden="1"/>
    </xf>
    <xf numFmtId="164" fontId="5" fillId="2" borderId="19" xfId="1" applyFont="1" applyFill="1" applyBorder="1" applyAlignment="1" applyProtection="1">
      <protection hidden="1"/>
    </xf>
    <xf numFmtId="164" fontId="3" fillId="2" borderId="19" xfId="1" applyNumberFormat="1" applyFont="1" applyFill="1" applyBorder="1" applyProtection="1">
      <protection hidden="1"/>
    </xf>
    <xf numFmtId="164" fontId="3" fillId="2" borderId="19" xfId="1" applyFont="1" applyFill="1" applyBorder="1" applyProtection="1">
      <protection hidden="1"/>
    </xf>
    <xf numFmtId="164" fontId="5" fillId="2" borderId="19" xfId="1" applyFont="1" applyFill="1" applyBorder="1" applyProtection="1">
      <protection hidden="1"/>
    </xf>
    <xf numFmtId="165" fontId="3" fillId="2" borderId="19" xfId="1" applyNumberFormat="1" applyFont="1" applyFill="1" applyBorder="1" applyProtection="1">
      <protection hidden="1"/>
    </xf>
    <xf numFmtId="49" fontId="9" fillId="2" borderId="14" xfId="0" applyNumberFormat="1" applyFont="1" applyFill="1" applyBorder="1" applyAlignment="1" applyProtection="1">
      <alignment horizontal="center"/>
      <protection hidden="1"/>
    </xf>
    <xf numFmtId="0" fontId="10" fillId="2" borderId="17" xfId="0" applyFont="1" applyFill="1" applyBorder="1" applyAlignment="1" applyProtection="1">
      <alignment horizontal="left" wrapText="1"/>
      <protection hidden="1"/>
    </xf>
    <xf numFmtId="0" fontId="11" fillId="2" borderId="20" xfId="0" applyFont="1" applyFill="1" applyBorder="1" applyAlignment="1" applyProtection="1">
      <protection hidden="1"/>
    </xf>
    <xf numFmtId="164" fontId="11" fillId="2" borderId="20" xfId="1" applyFont="1" applyFill="1" applyBorder="1" applyAlignment="1" applyProtection="1">
      <protection hidden="1"/>
    </xf>
    <xf numFmtId="165" fontId="5" fillId="2" borderId="20" xfId="1" applyNumberFormat="1" applyFont="1" applyFill="1" applyBorder="1" applyAlignment="1" applyProtection="1">
      <alignment wrapText="1"/>
      <protection hidden="1"/>
    </xf>
    <xf numFmtId="164" fontId="5" fillId="2" borderId="20" xfId="1" applyFont="1" applyFill="1" applyBorder="1" applyAlignment="1" applyProtection="1">
      <protection hidden="1"/>
    </xf>
    <xf numFmtId="165" fontId="3" fillId="2" borderId="20" xfId="1" applyNumberFormat="1" applyFont="1" applyFill="1" applyBorder="1" applyAlignment="1" applyProtection="1">
      <protection hidden="1"/>
    </xf>
    <xf numFmtId="164" fontId="5" fillId="2" borderId="20" xfId="1" applyNumberFormat="1" applyFont="1" applyFill="1" applyBorder="1" applyProtection="1">
      <protection hidden="1"/>
    </xf>
    <xf numFmtId="165" fontId="5" fillId="2" borderId="20" xfId="1" applyNumberFormat="1" applyFont="1" applyFill="1" applyBorder="1" applyProtection="1">
      <protection hidden="1"/>
    </xf>
    <xf numFmtId="164" fontId="5" fillId="2" borderId="20" xfId="1" applyFont="1" applyFill="1" applyBorder="1" applyAlignment="1" applyProtection="1">
      <alignment wrapText="1"/>
      <protection hidden="1"/>
    </xf>
    <xf numFmtId="164" fontId="9" fillId="2" borderId="20" xfId="1" applyFont="1" applyFill="1" applyBorder="1" applyProtection="1">
      <protection hidden="1"/>
    </xf>
    <xf numFmtId="0" fontId="3" fillId="2" borderId="20" xfId="0" applyFont="1" applyFill="1" applyBorder="1" applyAlignment="1" applyProtection="1">
      <protection hidden="1"/>
    </xf>
    <xf numFmtId="164" fontId="5" fillId="2" borderId="20" xfId="1" applyFont="1" applyFill="1" applyBorder="1" applyProtection="1">
      <protection hidden="1"/>
    </xf>
    <xf numFmtId="49" fontId="12" fillId="2" borderId="14" xfId="0" applyNumberFormat="1" applyFont="1" applyFill="1" applyBorder="1" applyAlignment="1" applyProtection="1">
      <protection hidden="1"/>
    </xf>
    <xf numFmtId="0" fontId="5" fillId="2" borderId="17" xfId="0" applyFont="1" applyFill="1" applyBorder="1" applyAlignment="1" applyProtection="1">
      <alignment wrapText="1"/>
      <protection hidden="1"/>
    </xf>
    <xf numFmtId="0" fontId="5" fillId="2" borderId="20" xfId="1" applyNumberFormat="1" applyFont="1" applyFill="1" applyBorder="1" applyAlignment="1" applyProtection="1">
      <protection hidden="1"/>
    </xf>
    <xf numFmtId="165" fontId="5" fillId="2" borderId="20" xfId="1" applyNumberFormat="1" applyFont="1" applyFill="1" applyBorder="1" applyAlignment="1" applyProtection="1">
      <protection hidden="1"/>
    </xf>
    <xf numFmtId="165" fontId="5" fillId="6" borderId="20" xfId="1" applyNumberFormat="1" applyFont="1" applyFill="1" applyBorder="1" applyAlignment="1" applyProtection="1">
      <alignment wrapText="1"/>
      <protection hidden="1"/>
    </xf>
    <xf numFmtId="49" fontId="5" fillId="2" borderId="14" xfId="0" applyNumberFormat="1" applyFont="1" applyFill="1" applyBorder="1" applyAlignment="1" applyProtection="1">
      <alignment horizontal="left"/>
      <protection hidden="1"/>
    </xf>
    <xf numFmtId="49" fontId="5" fillId="2" borderId="14" xfId="0" applyNumberFormat="1" applyFont="1" applyFill="1" applyBorder="1" applyAlignment="1" applyProtection="1">
      <protection hidden="1"/>
    </xf>
    <xf numFmtId="0" fontId="13" fillId="2" borderId="0" xfId="0" applyFont="1" applyFill="1" applyBorder="1" applyProtection="1">
      <protection hidden="1"/>
    </xf>
    <xf numFmtId="0" fontId="12" fillId="2" borderId="17" xfId="0" applyFont="1" applyFill="1" applyBorder="1" applyAlignment="1" applyProtection="1">
      <alignment wrapText="1"/>
      <protection hidden="1"/>
    </xf>
    <xf numFmtId="49" fontId="5" fillId="2" borderId="15" xfId="0" applyNumberFormat="1" applyFont="1" applyFill="1" applyBorder="1" applyAlignment="1" applyProtection="1">
      <protection hidden="1"/>
    </xf>
    <xf numFmtId="0" fontId="12" fillId="2" borderId="18" xfId="0" applyFont="1" applyFill="1" applyBorder="1" applyAlignment="1" applyProtection="1">
      <alignment wrapText="1"/>
      <protection hidden="1"/>
    </xf>
    <xf numFmtId="164" fontId="5" fillId="2" borderId="21" xfId="1" applyFont="1" applyFill="1" applyBorder="1" applyAlignment="1" applyProtection="1">
      <protection hidden="1"/>
    </xf>
    <xf numFmtId="165" fontId="5" fillId="2" borderId="21" xfId="1" applyNumberFormat="1" applyFont="1" applyFill="1" applyBorder="1" applyAlignment="1" applyProtection="1">
      <protection hidden="1"/>
    </xf>
    <xf numFmtId="165" fontId="3" fillId="2" borderId="21" xfId="1" applyNumberFormat="1" applyFont="1" applyFill="1" applyBorder="1" applyAlignment="1" applyProtection="1">
      <protection hidden="1"/>
    </xf>
    <xf numFmtId="164" fontId="5" fillId="2" borderId="21" xfId="1" applyNumberFormat="1" applyFont="1" applyFill="1" applyBorder="1" applyAlignment="1" applyProtection="1">
      <protection hidden="1"/>
    </xf>
    <xf numFmtId="164" fontId="5" fillId="2" borderId="21" xfId="1" applyFont="1" applyFill="1" applyBorder="1" applyProtection="1">
      <protection hidden="1"/>
    </xf>
    <xf numFmtId="165" fontId="5" fillId="2" borderId="21" xfId="1" applyNumberFormat="1" applyFont="1" applyFill="1" applyBorder="1" applyProtection="1">
      <protection hidden="1"/>
    </xf>
    <xf numFmtId="49" fontId="5" fillId="2" borderId="13" xfId="0" applyNumberFormat="1" applyFont="1" applyFill="1" applyBorder="1" applyProtection="1">
      <protection hidden="1"/>
    </xf>
    <xf numFmtId="0" fontId="14" fillId="2" borderId="16" xfId="0" applyFont="1" applyFill="1" applyBorder="1" applyAlignment="1" applyProtection="1">
      <alignment wrapText="1"/>
      <protection hidden="1"/>
    </xf>
    <xf numFmtId="0" fontId="12" fillId="2" borderId="19" xfId="0" applyFont="1" applyFill="1" applyBorder="1" applyProtection="1">
      <protection hidden="1"/>
    </xf>
    <xf numFmtId="165" fontId="5" fillId="2" borderId="19" xfId="1" applyNumberFormat="1" applyFont="1" applyFill="1" applyBorder="1" applyProtection="1">
      <protection hidden="1"/>
    </xf>
    <xf numFmtId="164" fontId="5" fillId="2" borderId="19" xfId="1" applyNumberFormat="1" applyFont="1" applyFill="1" applyBorder="1" applyProtection="1">
      <protection hidden="1"/>
    </xf>
    <xf numFmtId="49" fontId="5" fillId="2" borderId="14" xfId="0" applyNumberFormat="1" applyFont="1" applyFill="1" applyBorder="1" applyProtection="1">
      <protection hidden="1"/>
    </xf>
    <xf numFmtId="0" fontId="15" fillId="2" borderId="17" xfId="0" applyFont="1" applyFill="1" applyBorder="1" applyAlignment="1" applyProtection="1">
      <alignment horizontal="left" wrapText="1"/>
      <protection hidden="1"/>
    </xf>
    <xf numFmtId="0" fontId="5" fillId="2" borderId="20" xfId="1" applyNumberFormat="1" applyFont="1" applyFill="1" applyBorder="1" applyProtection="1">
      <protection hidden="1"/>
    </xf>
    <xf numFmtId="164" fontId="5" fillId="2" borderId="20" xfId="1" applyNumberFormat="1" applyFont="1" applyFill="1" applyBorder="1" applyAlignment="1" applyProtection="1">
      <alignment wrapText="1"/>
      <protection hidden="1"/>
    </xf>
    <xf numFmtId="0" fontId="5" fillId="2" borderId="0" xfId="0" applyFont="1" applyFill="1" applyBorder="1" applyProtection="1">
      <protection hidden="1"/>
    </xf>
    <xf numFmtId="0" fontId="15" fillId="2" borderId="17" xfId="0" applyFont="1" applyFill="1" applyBorder="1" applyAlignment="1" applyProtection="1">
      <alignment wrapText="1"/>
      <protection hidden="1"/>
    </xf>
    <xf numFmtId="165" fontId="5" fillId="6" borderId="20" xfId="1" applyNumberFormat="1" applyFont="1" applyFill="1" applyBorder="1" applyProtection="1">
      <protection hidden="1"/>
    </xf>
    <xf numFmtId="0" fontId="15" fillId="2" borderId="17" xfId="0" applyFont="1" applyFill="1" applyBorder="1" applyAlignment="1" applyProtection="1">
      <alignment vertical="top" wrapText="1"/>
      <protection hidden="1"/>
    </xf>
    <xf numFmtId="49" fontId="3" fillId="2" borderId="15" xfId="0" applyNumberFormat="1" applyFont="1" applyFill="1" applyBorder="1" applyProtection="1">
      <protection hidden="1"/>
    </xf>
    <xf numFmtId="0" fontId="3" fillId="2" borderId="18" xfId="0" applyFont="1" applyFill="1" applyBorder="1" applyAlignment="1" applyProtection="1">
      <alignment wrapText="1"/>
      <protection hidden="1"/>
    </xf>
    <xf numFmtId="0" fontId="3" fillId="2" borderId="21" xfId="0" applyNumberFormat="1" applyFont="1" applyFill="1" applyBorder="1" applyProtection="1">
      <protection hidden="1"/>
    </xf>
    <xf numFmtId="164" fontId="3" fillId="2" borderId="21" xfId="1" applyFont="1" applyFill="1" applyBorder="1" applyProtection="1">
      <protection hidden="1"/>
    </xf>
    <xf numFmtId="165" fontId="3" fillId="2" borderId="21" xfId="1" applyNumberFormat="1" applyFont="1" applyFill="1" applyBorder="1" applyProtection="1">
      <protection hidden="1"/>
    </xf>
    <xf numFmtId="164" fontId="3" fillId="2" borderId="21" xfId="1" applyNumberFormat="1" applyFont="1" applyFill="1" applyBorder="1" applyProtection="1">
      <protection hidden="1"/>
    </xf>
    <xf numFmtId="0" fontId="16" fillId="2" borderId="5" xfId="0" applyFont="1" applyFill="1" applyBorder="1" applyProtection="1">
      <protection hidden="1"/>
    </xf>
    <xf numFmtId="0" fontId="3" fillId="2" borderId="4" xfId="0" applyFont="1" applyFill="1" applyBorder="1" applyAlignment="1" applyProtection="1">
      <alignment wrapText="1"/>
      <protection hidden="1"/>
    </xf>
    <xf numFmtId="0" fontId="3" fillId="2" borderId="4" xfId="1" applyNumberFormat="1" applyFont="1" applyFill="1" applyBorder="1" applyAlignment="1" applyProtection="1">
      <alignment wrapText="1"/>
      <protection hidden="1"/>
    </xf>
    <xf numFmtId="164" fontId="3" fillId="2" borderId="4" xfId="1" applyFont="1" applyFill="1" applyBorder="1" applyAlignment="1" applyProtection="1">
      <alignment wrapText="1"/>
      <protection hidden="1"/>
    </xf>
    <xf numFmtId="165" fontId="3" fillId="2" borderId="4" xfId="1" applyNumberFormat="1" applyFont="1" applyFill="1" applyBorder="1" applyAlignment="1" applyProtection="1">
      <alignment wrapText="1"/>
      <protection hidden="1"/>
    </xf>
    <xf numFmtId="164" fontId="3" fillId="2" borderId="4" xfId="1" applyNumberFormat="1" applyFont="1" applyFill="1" applyBorder="1" applyAlignment="1" applyProtection="1">
      <alignment wrapText="1"/>
      <protection hidden="1"/>
    </xf>
    <xf numFmtId="165" fontId="3" fillId="2" borderId="6" xfId="1" applyNumberFormat="1" applyFont="1" applyFill="1" applyBorder="1" applyAlignment="1" applyProtection="1">
      <alignment wrapText="1"/>
      <protection hidden="1"/>
    </xf>
    <xf numFmtId="0" fontId="3" fillId="2" borderId="2" xfId="0" applyFont="1" applyFill="1" applyBorder="1" applyProtection="1">
      <protection hidden="1"/>
    </xf>
    <xf numFmtId="0" fontId="3" fillId="2" borderId="0" xfId="0" applyFont="1" applyFill="1" applyBorder="1" applyAlignment="1" applyProtection="1">
      <alignment wrapText="1"/>
      <protection hidden="1"/>
    </xf>
    <xf numFmtId="164" fontId="3" fillId="2" borderId="0" xfId="1" applyFont="1" applyFill="1" applyBorder="1" applyAlignment="1" applyProtection="1">
      <alignment wrapText="1"/>
      <protection hidden="1"/>
    </xf>
    <xf numFmtId="165" fontId="3" fillId="2" borderId="0" xfId="1" applyNumberFormat="1" applyFont="1" applyFill="1" applyBorder="1" applyAlignment="1" applyProtection="1">
      <alignment wrapText="1"/>
      <protection hidden="1"/>
    </xf>
    <xf numFmtId="164" fontId="3" fillId="2" borderId="0" xfId="1" applyNumberFormat="1" applyFont="1" applyFill="1" applyBorder="1" applyAlignment="1" applyProtection="1">
      <alignment wrapText="1"/>
      <protection hidden="1"/>
    </xf>
    <xf numFmtId="165" fontId="3" fillId="2" borderId="7" xfId="1" applyNumberFormat="1" applyFont="1" applyFill="1" applyBorder="1" applyAlignment="1" applyProtection="1">
      <alignment wrapText="1"/>
      <protection hidden="1"/>
    </xf>
    <xf numFmtId="0" fontId="20" fillId="2" borderId="0" xfId="0" applyFont="1" applyFill="1" applyBorder="1" applyAlignment="1" applyProtection="1">
      <alignment wrapText="1"/>
      <protection hidden="1"/>
    </xf>
    <xf numFmtId="0" fontId="18" fillId="2" borderId="0" xfId="0" applyFont="1" applyFill="1" applyBorder="1" applyProtection="1">
      <protection hidden="1"/>
    </xf>
    <xf numFmtId="0" fontId="17" fillId="2" borderId="2" xfId="0" applyFont="1" applyFill="1" applyBorder="1" applyProtection="1">
      <protection hidden="1"/>
    </xf>
    <xf numFmtId="0" fontId="18" fillId="2" borderId="0" xfId="0" applyFont="1" applyFill="1" applyBorder="1" applyAlignment="1" applyProtection="1">
      <alignment wrapText="1"/>
      <protection hidden="1"/>
    </xf>
    <xf numFmtId="164" fontId="18" fillId="2" borderId="0" xfId="1" applyFont="1" applyFill="1" applyBorder="1" applyAlignment="1" applyProtection="1">
      <alignment wrapText="1"/>
      <protection hidden="1"/>
    </xf>
    <xf numFmtId="165" fontId="18" fillId="2" borderId="0" xfId="1" applyNumberFormat="1" applyFont="1" applyFill="1" applyBorder="1" applyAlignment="1" applyProtection="1">
      <alignment wrapText="1"/>
      <protection hidden="1"/>
    </xf>
    <xf numFmtId="164" fontId="18" fillId="2" borderId="0" xfId="1" applyNumberFormat="1" applyFont="1" applyFill="1" applyBorder="1" applyAlignment="1" applyProtection="1">
      <alignment wrapText="1"/>
      <protection hidden="1"/>
    </xf>
    <xf numFmtId="165" fontId="18" fillId="2" borderId="7" xfId="1" applyNumberFormat="1" applyFont="1" applyFill="1" applyBorder="1" applyAlignment="1" applyProtection="1">
      <alignment wrapText="1"/>
      <protection hidden="1"/>
    </xf>
    <xf numFmtId="0" fontId="17" fillId="2" borderId="8" xfId="0" applyFont="1" applyFill="1" applyBorder="1" applyProtection="1">
      <protection hidden="1"/>
    </xf>
    <xf numFmtId="0" fontId="18" fillId="2" borderId="3" xfId="0" applyFont="1" applyFill="1" applyBorder="1" applyAlignment="1" applyProtection="1">
      <alignment wrapText="1"/>
      <protection hidden="1"/>
    </xf>
    <xf numFmtId="164" fontId="18" fillId="2" borderId="3" xfId="1" applyFont="1" applyFill="1" applyBorder="1" applyAlignment="1" applyProtection="1">
      <alignment wrapText="1"/>
      <protection hidden="1"/>
    </xf>
    <xf numFmtId="165" fontId="18" fillId="2" borderId="3" xfId="1" applyNumberFormat="1" applyFont="1" applyFill="1" applyBorder="1" applyAlignment="1" applyProtection="1">
      <alignment wrapText="1"/>
      <protection hidden="1"/>
    </xf>
    <xf numFmtId="164" fontId="18" fillId="2" borderId="3" xfId="1" applyNumberFormat="1" applyFont="1" applyFill="1" applyBorder="1" applyAlignment="1" applyProtection="1">
      <alignment wrapText="1"/>
      <protection hidden="1"/>
    </xf>
    <xf numFmtId="165" fontId="18" fillId="2" borderId="9" xfId="1" applyNumberFormat="1" applyFont="1" applyFill="1" applyBorder="1" applyAlignment="1" applyProtection="1">
      <alignment wrapText="1"/>
      <protection hidden="1"/>
    </xf>
    <xf numFmtId="0" fontId="7" fillId="4" borderId="5" xfId="0" applyFont="1" applyFill="1" applyBorder="1" applyProtection="1">
      <protection hidden="1"/>
    </xf>
    <xf numFmtId="0" fontId="3" fillId="4" borderId="4" xfId="0" applyFont="1" applyFill="1" applyBorder="1" applyAlignment="1" applyProtection="1">
      <alignment wrapText="1"/>
      <protection hidden="1"/>
    </xf>
    <xf numFmtId="0" fontId="3" fillId="4" borderId="4" xfId="1" applyNumberFormat="1" applyFont="1" applyFill="1" applyBorder="1" applyAlignment="1" applyProtection="1">
      <alignment wrapText="1"/>
      <protection hidden="1"/>
    </xf>
    <xf numFmtId="164" fontId="3" fillId="4" borderId="4" xfId="1" applyFont="1" applyFill="1" applyBorder="1" applyAlignment="1" applyProtection="1">
      <alignment wrapText="1"/>
      <protection hidden="1"/>
    </xf>
    <xf numFmtId="165" fontId="3" fillId="4" borderId="4" xfId="1" applyNumberFormat="1" applyFont="1" applyFill="1" applyBorder="1" applyAlignment="1" applyProtection="1">
      <alignment wrapText="1"/>
      <protection hidden="1"/>
    </xf>
    <xf numFmtId="164" fontId="3" fillId="4" borderId="4" xfId="1" applyNumberFormat="1" applyFont="1" applyFill="1" applyBorder="1" applyAlignment="1" applyProtection="1">
      <alignment wrapText="1"/>
      <protection hidden="1"/>
    </xf>
    <xf numFmtId="165" fontId="3" fillId="4" borderId="6" xfId="1" applyNumberFormat="1" applyFont="1" applyFill="1" applyBorder="1" applyAlignment="1" applyProtection="1">
      <alignment wrapText="1"/>
      <protection hidden="1"/>
    </xf>
    <xf numFmtId="0" fontId="20" fillId="4" borderId="2" xfId="0" applyFont="1" applyFill="1" applyBorder="1" applyAlignment="1" applyProtection="1">
      <protection hidden="1"/>
    </xf>
    <xf numFmtId="0" fontId="20" fillId="4" borderId="0" xfId="0" applyFont="1" applyFill="1" applyBorder="1" applyAlignment="1" applyProtection="1">
      <alignment wrapText="1"/>
      <protection hidden="1"/>
    </xf>
    <xf numFmtId="164" fontId="20" fillId="4" borderId="0" xfId="0" applyNumberFormat="1" applyFont="1" applyFill="1" applyBorder="1" applyAlignment="1" applyProtection="1">
      <alignment wrapText="1"/>
      <protection hidden="1"/>
    </xf>
    <xf numFmtId="0" fontId="20" fillId="4" borderId="7" xfId="0" applyFont="1" applyFill="1" applyBorder="1" applyAlignment="1" applyProtection="1">
      <alignment wrapText="1"/>
      <protection hidden="1"/>
    </xf>
    <xf numFmtId="0" fontId="3" fillId="4" borderId="8" xfId="0" applyFont="1" applyFill="1" applyBorder="1" applyProtection="1">
      <protection hidden="1"/>
    </xf>
    <xf numFmtId="0" fontId="3" fillId="4" borderId="3" xfId="0" applyFont="1" applyFill="1" applyBorder="1" applyAlignment="1" applyProtection="1">
      <alignment wrapText="1"/>
      <protection hidden="1"/>
    </xf>
    <xf numFmtId="0" fontId="3" fillId="4" borderId="3" xfId="1" applyNumberFormat="1" applyFont="1" applyFill="1" applyBorder="1" applyAlignment="1" applyProtection="1">
      <alignment wrapText="1"/>
      <protection hidden="1"/>
    </xf>
    <xf numFmtId="164" fontId="3" fillId="4" borderId="3" xfId="1" applyFont="1" applyFill="1" applyBorder="1" applyAlignment="1" applyProtection="1">
      <alignment wrapText="1"/>
      <protection hidden="1"/>
    </xf>
    <xf numFmtId="165" fontId="3" fillId="4" borderId="3" xfId="1" applyNumberFormat="1" applyFont="1" applyFill="1" applyBorder="1" applyAlignment="1" applyProtection="1">
      <alignment wrapText="1"/>
      <protection hidden="1"/>
    </xf>
    <xf numFmtId="164" fontId="3" fillId="4" borderId="3" xfId="1" applyNumberFormat="1" applyFont="1" applyFill="1" applyBorder="1" applyAlignment="1" applyProtection="1">
      <alignment wrapText="1"/>
      <protection hidden="1"/>
    </xf>
    <xf numFmtId="165" fontId="3" fillId="4" borderId="9" xfId="1" applyNumberFormat="1" applyFont="1" applyFill="1" applyBorder="1" applyAlignment="1" applyProtection="1">
      <alignment wrapText="1"/>
      <protection hidden="1"/>
    </xf>
    <xf numFmtId="49" fontId="3" fillId="2" borderId="0" xfId="0" applyNumberFormat="1" applyFont="1" applyFill="1" applyBorder="1" applyProtection="1">
      <protection hidden="1"/>
    </xf>
    <xf numFmtId="0" fontId="3" fillId="2" borderId="0" xfId="0" applyFont="1" applyFill="1" applyBorder="1" applyAlignment="1" applyProtection="1">
      <alignment horizontal="left" wrapText="1"/>
      <protection hidden="1"/>
    </xf>
    <xf numFmtId="164" fontId="5" fillId="2" borderId="0" xfId="1" applyFont="1" applyFill="1" applyBorder="1" applyAlignment="1" applyProtection="1">
      <alignment wrapText="1"/>
      <protection hidden="1"/>
    </xf>
    <xf numFmtId="165" fontId="5" fillId="2" borderId="0" xfId="1" applyNumberFormat="1" applyFont="1" applyFill="1" applyBorder="1" applyAlignment="1" applyProtection="1">
      <alignment wrapText="1"/>
      <protection hidden="1"/>
    </xf>
    <xf numFmtId="165" fontId="5" fillId="2" borderId="0" xfId="1" applyNumberFormat="1" applyFont="1" applyFill="1" applyBorder="1" applyProtection="1">
      <protection hidden="1"/>
    </xf>
    <xf numFmtId="0" fontId="3" fillId="2" borderId="0" xfId="0" applyNumberFormat="1" applyFont="1" applyFill="1" applyBorder="1" applyProtection="1">
      <protection hidden="1"/>
    </xf>
    <xf numFmtId="0" fontId="6" fillId="3" borderId="10" xfId="0" applyFont="1" applyFill="1" applyBorder="1" applyAlignment="1" applyProtection="1">
      <alignment horizontal="center"/>
      <protection hidden="1"/>
    </xf>
    <xf numFmtId="0" fontId="6" fillId="3" borderId="11" xfId="0" applyFont="1" applyFill="1" applyBorder="1" applyAlignment="1" applyProtection="1">
      <alignment horizontal="center"/>
      <protection hidden="1"/>
    </xf>
    <xf numFmtId="0" fontId="6" fillId="3" borderId="12" xfId="0" applyFont="1" applyFill="1" applyBorder="1" applyAlignment="1" applyProtection="1">
      <alignment horizontal="center"/>
      <protection hidden="1"/>
    </xf>
    <xf numFmtId="0" fontId="17" fillId="2" borderId="2" xfId="0" applyFont="1" applyFill="1" applyBorder="1" applyAlignment="1" applyProtection="1">
      <alignment horizontal="left" wrapText="1"/>
      <protection hidden="1"/>
    </xf>
    <xf numFmtId="0" fontId="17" fillId="2" borderId="0" xfId="0" applyFont="1" applyFill="1" applyBorder="1" applyAlignment="1" applyProtection="1">
      <alignment horizontal="left" wrapText="1"/>
      <protection hidden="1"/>
    </xf>
  </cellXfs>
  <cellStyles count="3">
    <cellStyle name="Comma" xfId="1" builtinId="3"/>
    <cellStyle name="Normal" xfId="0" builtinId="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313272</xdr:colOff>
      <xdr:row>4</xdr:row>
      <xdr:rowOff>50796</xdr:rowOff>
    </xdr:from>
    <xdr:to>
      <xdr:col>1</xdr:col>
      <xdr:colOff>4038605</xdr:colOff>
      <xdr:row>4</xdr:row>
      <xdr:rowOff>922971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22872" y="721356"/>
          <a:ext cx="3725333" cy="8721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Dewald/Local%20Settings/Temporary%20Internet%20Files/Content.IE5/TFZJTDCA/PSYCHIATRY%20CMS%20MODEL%20200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e Items"/>
      <sheetName val="Labour"/>
      <sheetName val="Standard Equipment"/>
      <sheetName val="Special Equipment"/>
      <sheetName val="Overheads"/>
      <sheetName val="Responsibility Values"/>
      <sheetName val="Parameters"/>
      <sheetName val="Survey"/>
    </sheetNames>
    <sheetDataSet>
      <sheetData sheetId="0" refreshError="1"/>
      <sheetData sheetId="1" refreshError="1"/>
      <sheetData sheetId="2" refreshError="1"/>
      <sheetData sheetId="3" refreshError="1"/>
      <sheetData sheetId="4" refreshError="1"/>
      <sheetData sheetId="5" refreshError="1"/>
      <sheetData sheetId="6">
        <row r="20">
          <cell r="C20">
            <v>0.14000000000000001</v>
          </cell>
        </row>
        <row r="38">
          <cell r="C38">
            <v>5.7141124834168489</v>
          </cell>
        </row>
        <row r="45">
          <cell r="C45">
            <v>9.1992054483541423</v>
          </cell>
        </row>
      </sheetData>
      <sheetData sheetId="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06"/>
  <sheetViews>
    <sheetView tabSelected="1" zoomScale="90" zoomScaleNormal="90" workbookViewId="0">
      <pane xSplit="3" ySplit="7" topLeftCell="D8" activePane="bottomRight" state="frozen"/>
      <selection pane="topRight" activeCell="D1" sqref="D1"/>
      <selection pane="bottomLeft" activeCell="A8" sqref="A8"/>
      <selection pane="bottomRight" activeCell="E6" sqref="E6"/>
    </sheetView>
  </sheetViews>
  <sheetFormatPr defaultColWidth="9.140625" defaultRowHeight="12.75" x14ac:dyDescent="0.2"/>
  <cols>
    <col min="1" max="1" width="8.85546875" style="146" bestFit="1" customWidth="1"/>
    <col min="2" max="2" width="65.42578125" style="109" bestFit="1" customWidth="1"/>
    <col min="3" max="3" width="11.7109375" style="5" bestFit="1" customWidth="1"/>
    <col min="4" max="4" width="10.28515625" style="9" bestFit="1" customWidth="1"/>
    <col min="5" max="5" width="10.7109375" style="10" bestFit="1" customWidth="1"/>
    <col min="6" max="6" width="10.140625" style="11" bestFit="1" customWidth="1"/>
    <col min="7" max="7" width="7.7109375" style="10" bestFit="1" customWidth="1"/>
    <col min="8" max="8" width="10.140625" style="12" bestFit="1" customWidth="1"/>
    <col min="9" max="9" width="10.42578125" style="10" bestFit="1" customWidth="1"/>
    <col min="10" max="10" width="10.140625" style="9" bestFit="1" customWidth="1"/>
    <col min="11" max="11" width="7.7109375" style="10" bestFit="1" customWidth="1"/>
    <col min="12" max="13" width="7.7109375" style="10" hidden="1" customWidth="1"/>
    <col min="14" max="14" width="11.28515625" style="10" bestFit="1" customWidth="1"/>
    <col min="15" max="15" width="11.85546875" style="10" bestFit="1" customWidth="1"/>
    <col min="16" max="16" width="10.5703125" style="5" bestFit="1" customWidth="1"/>
    <col min="17" max="17" width="10.28515625" style="5" bestFit="1" customWidth="1"/>
    <col min="18" max="18" width="10.5703125" style="5" bestFit="1" customWidth="1"/>
    <col min="19" max="20" width="10.28515625" style="5" bestFit="1" customWidth="1"/>
    <col min="21" max="21" width="9.85546875" style="10" bestFit="1" customWidth="1"/>
    <col min="22" max="22" width="10.28515625" style="10" bestFit="1" customWidth="1"/>
    <col min="23" max="16384" width="9.140625" style="5"/>
  </cols>
  <sheetData>
    <row r="1" spans="1:22" ht="23.25" x14ac:dyDescent="0.35">
      <c r="A1" s="2" t="s">
        <v>158</v>
      </c>
      <c r="B1" s="3"/>
      <c r="C1" s="3"/>
      <c r="D1" s="3"/>
      <c r="E1" s="3"/>
      <c r="F1" s="3"/>
      <c r="G1" s="3"/>
      <c r="H1" s="3"/>
      <c r="I1" s="3"/>
      <c r="J1" s="3"/>
      <c r="K1" s="3"/>
      <c r="L1" s="3"/>
      <c r="M1" s="3"/>
      <c r="N1" s="3"/>
      <c r="O1" s="3"/>
      <c r="P1" s="3"/>
      <c r="Q1" s="3"/>
      <c r="R1" s="3"/>
      <c r="S1" s="3"/>
      <c r="T1" s="3"/>
      <c r="U1" s="3"/>
      <c r="V1" s="4"/>
    </row>
    <row r="2" spans="1:22" x14ac:dyDescent="0.2">
      <c r="A2" s="6"/>
      <c r="B2" s="7"/>
      <c r="C2" s="8"/>
    </row>
    <row r="3" spans="1:22" ht="15.75" x14ac:dyDescent="0.25">
      <c r="A3" s="152" t="s">
        <v>134</v>
      </c>
      <c r="B3" s="153"/>
      <c r="C3" s="153"/>
      <c r="D3" s="153"/>
      <c r="E3" s="153"/>
      <c r="F3" s="153"/>
      <c r="G3" s="153"/>
      <c r="H3" s="153"/>
      <c r="I3" s="153"/>
      <c r="J3" s="153"/>
      <c r="K3" s="153"/>
      <c r="L3" s="153"/>
      <c r="M3" s="153"/>
      <c r="N3" s="153"/>
      <c r="O3" s="153"/>
      <c r="P3" s="153"/>
      <c r="Q3" s="153"/>
      <c r="R3" s="153"/>
      <c r="S3" s="153"/>
      <c r="T3" s="153"/>
      <c r="U3" s="153"/>
      <c r="V3" s="154"/>
    </row>
    <row r="4" spans="1:22" ht="15.75" x14ac:dyDescent="0.25">
      <c r="A4" s="13"/>
      <c r="B4" s="14"/>
      <c r="C4" s="14"/>
      <c r="D4" s="152" t="s">
        <v>142</v>
      </c>
      <c r="E4" s="153"/>
      <c r="F4" s="153"/>
      <c r="G4" s="153"/>
      <c r="H4" s="153"/>
      <c r="I4" s="153"/>
      <c r="J4" s="153"/>
      <c r="K4" s="153"/>
      <c r="L4" s="153"/>
      <c r="M4" s="153"/>
      <c r="N4" s="153"/>
      <c r="O4" s="154"/>
      <c r="P4" s="152" t="s">
        <v>143</v>
      </c>
      <c r="Q4" s="153"/>
      <c r="R4" s="153"/>
      <c r="S4" s="153"/>
      <c r="T4" s="153"/>
      <c r="U4" s="153"/>
      <c r="V4" s="154"/>
    </row>
    <row r="5" spans="1:22" ht="84" customHeight="1" x14ac:dyDescent="0.2">
      <c r="A5" s="15" t="s">
        <v>0</v>
      </c>
      <c r="B5" s="16" t="s">
        <v>1</v>
      </c>
      <c r="C5" s="17" t="s">
        <v>2</v>
      </c>
      <c r="D5" s="18" t="s">
        <v>152</v>
      </c>
      <c r="E5" s="19" t="s">
        <v>122</v>
      </c>
      <c r="F5" s="18" t="s">
        <v>153</v>
      </c>
      <c r="G5" s="19" t="s">
        <v>123</v>
      </c>
      <c r="H5" s="18" t="s">
        <v>150</v>
      </c>
      <c r="I5" s="18" t="s">
        <v>130</v>
      </c>
      <c r="J5" s="18" t="s">
        <v>154</v>
      </c>
      <c r="K5" s="19" t="s">
        <v>120</v>
      </c>
      <c r="L5" s="19" t="s">
        <v>155</v>
      </c>
      <c r="M5" s="19" t="s">
        <v>156</v>
      </c>
      <c r="N5" s="18" t="s">
        <v>151</v>
      </c>
      <c r="O5" s="19" t="s">
        <v>133</v>
      </c>
      <c r="P5" s="20" t="s">
        <v>124</v>
      </c>
      <c r="Q5" s="20" t="s">
        <v>125</v>
      </c>
      <c r="R5" s="20" t="s">
        <v>126</v>
      </c>
      <c r="S5" s="20" t="s">
        <v>127</v>
      </c>
      <c r="T5" s="20" t="s">
        <v>128</v>
      </c>
      <c r="U5" s="18" t="s">
        <v>132</v>
      </c>
      <c r="V5" s="18" t="s">
        <v>132</v>
      </c>
    </row>
    <row r="6" spans="1:22" ht="13.5" customHeight="1" x14ac:dyDescent="0.2">
      <c r="A6" s="21"/>
      <c r="B6" s="22"/>
      <c r="C6" s="23"/>
      <c r="D6" s="24"/>
      <c r="E6" s="25"/>
      <c r="F6" s="24"/>
      <c r="G6" s="26"/>
      <c r="H6" s="24"/>
      <c r="I6" s="24"/>
      <c r="J6" s="24"/>
      <c r="K6" s="26"/>
      <c r="L6" s="26"/>
      <c r="M6" s="26"/>
      <c r="N6" s="25"/>
      <c r="O6" s="25"/>
      <c r="P6" s="27">
        <v>1.37</v>
      </c>
      <c r="Q6" s="27">
        <v>1.62</v>
      </c>
      <c r="R6" s="27">
        <v>1.47</v>
      </c>
      <c r="S6" s="27">
        <v>2.17</v>
      </c>
      <c r="T6" s="27">
        <v>3</v>
      </c>
      <c r="U6" s="28">
        <v>1.65</v>
      </c>
      <c r="V6" s="28">
        <v>2.1</v>
      </c>
    </row>
    <row r="7" spans="1:22" ht="13.5" customHeight="1" x14ac:dyDescent="0.2">
      <c r="A7" s="21"/>
      <c r="B7" s="22"/>
      <c r="C7" s="29" t="s">
        <v>5</v>
      </c>
      <c r="D7" s="30" t="s">
        <v>6</v>
      </c>
      <c r="E7" s="31" t="s">
        <v>6</v>
      </c>
      <c r="F7" s="30" t="s">
        <v>6</v>
      </c>
      <c r="G7" s="31" t="s">
        <v>6</v>
      </c>
      <c r="H7" s="30" t="s">
        <v>6</v>
      </c>
      <c r="I7" s="30" t="s">
        <v>6</v>
      </c>
      <c r="J7" s="30" t="s">
        <v>6</v>
      </c>
      <c r="K7" s="31" t="s">
        <v>6</v>
      </c>
      <c r="L7" s="31" t="s">
        <v>6</v>
      </c>
      <c r="M7" s="31" t="s">
        <v>6</v>
      </c>
      <c r="N7" s="31" t="s">
        <v>6</v>
      </c>
      <c r="O7" s="31" t="s">
        <v>6</v>
      </c>
      <c r="P7" s="32" t="s">
        <v>6</v>
      </c>
      <c r="Q7" s="32" t="s">
        <v>6</v>
      </c>
      <c r="R7" s="32" t="s">
        <v>6</v>
      </c>
      <c r="S7" s="32" t="s">
        <v>6</v>
      </c>
      <c r="T7" s="32" t="s">
        <v>6</v>
      </c>
      <c r="U7" s="30" t="s">
        <v>6</v>
      </c>
      <c r="V7" s="30" t="s">
        <v>6</v>
      </c>
    </row>
    <row r="8" spans="1:22" x14ac:dyDescent="0.2">
      <c r="A8" s="33"/>
      <c r="B8" s="34" t="s">
        <v>3</v>
      </c>
      <c r="C8" s="35"/>
      <c r="D8" s="36"/>
      <c r="E8" s="37"/>
      <c r="F8" s="38"/>
      <c r="G8" s="37"/>
      <c r="H8" s="38"/>
      <c r="I8" s="37"/>
      <c r="J8" s="36"/>
      <c r="K8" s="36"/>
      <c r="L8" s="36"/>
      <c r="M8" s="36"/>
      <c r="N8" s="37"/>
      <c r="O8" s="37"/>
      <c r="P8" s="39"/>
      <c r="Q8" s="40"/>
      <c r="R8" s="40"/>
      <c r="S8" s="40"/>
      <c r="T8" s="40"/>
      <c r="U8" s="36"/>
      <c r="V8" s="41"/>
    </row>
    <row r="9" spans="1:22" x14ac:dyDescent="0.2">
      <c r="A9" s="42"/>
      <c r="B9" s="43"/>
      <c r="C9" s="44"/>
      <c r="D9" s="45"/>
      <c r="E9" s="46"/>
      <c r="F9" s="47"/>
      <c r="G9" s="46"/>
      <c r="H9" s="48"/>
      <c r="I9" s="49"/>
      <c r="J9" s="47"/>
      <c r="K9" s="46"/>
      <c r="L9" s="46"/>
      <c r="M9" s="46"/>
      <c r="N9" s="50"/>
      <c r="O9" s="51"/>
      <c r="P9" s="44"/>
      <c r="Q9" s="44"/>
      <c r="R9" s="44"/>
      <c r="S9" s="44"/>
      <c r="T9" s="44"/>
      <c r="U9" s="49"/>
      <c r="V9" s="49"/>
    </row>
    <row r="10" spans="1:22" x14ac:dyDescent="0.2">
      <c r="A10" s="52"/>
      <c r="B10" s="53" t="s">
        <v>121</v>
      </c>
      <c r="C10" s="54"/>
      <c r="D10" s="55"/>
      <c r="E10" s="56"/>
      <c r="F10" s="57"/>
      <c r="G10" s="58"/>
      <c r="H10" s="59"/>
      <c r="I10" s="60"/>
      <c r="J10" s="61"/>
      <c r="K10" s="56"/>
      <c r="L10" s="56"/>
      <c r="M10" s="56"/>
      <c r="N10" s="62"/>
      <c r="O10" s="60"/>
      <c r="P10" s="63"/>
      <c r="Q10" s="63"/>
      <c r="R10" s="63"/>
      <c r="S10" s="63"/>
      <c r="T10" s="63"/>
      <c r="U10" s="64"/>
      <c r="V10" s="64"/>
    </row>
    <row r="11" spans="1:22" x14ac:dyDescent="0.2">
      <c r="A11" s="65" t="s">
        <v>7</v>
      </c>
      <c r="B11" s="66" t="s">
        <v>8</v>
      </c>
      <c r="C11" s="67">
        <v>15</v>
      </c>
      <c r="D11" s="57">
        <f t="shared" ref="D11:D18" si="0">ROUND(E11*C11,1)</f>
        <v>568.5</v>
      </c>
      <c r="E11" s="56">
        <v>37.902999999999999</v>
      </c>
      <c r="F11" s="57">
        <v>191.2</v>
      </c>
      <c r="G11" s="68">
        <f t="shared" ref="G11:G18" si="1">F11/C11</f>
        <v>12.746666666666666</v>
      </c>
      <c r="H11" s="57">
        <f t="shared" ref="H11:H26" si="2">ROUND(I11*C11,1)</f>
        <v>269.8</v>
      </c>
      <c r="I11" s="60">
        <v>17.9874746208</v>
      </c>
      <c r="J11" s="57">
        <v>268</v>
      </c>
      <c r="K11" s="57">
        <f>J11/C11</f>
        <v>17.866666666666667</v>
      </c>
      <c r="L11" s="69"/>
      <c r="M11" s="69"/>
      <c r="N11" s="57">
        <f t="shared" ref="N11:N26" si="3">ROUND(O11*C11,1)</f>
        <v>276</v>
      </c>
      <c r="O11" s="60">
        <v>18.399000000000001</v>
      </c>
      <c r="P11" s="57">
        <f t="shared" ref="P11:T18" si="4">ROUND($C11*$G11*P$6,1)</f>
        <v>261.89999999999998</v>
      </c>
      <c r="Q11" s="57">
        <f t="shared" si="4"/>
        <v>309.7</v>
      </c>
      <c r="R11" s="57">
        <f t="shared" si="4"/>
        <v>281.10000000000002</v>
      </c>
      <c r="S11" s="57">
        <f t="shared" si="4"/>
        <v>414.9</v>
      </c>
      <c r="T11" s="57">
        <f t="shared" si="4"/>
        <v>573.6</v>
      </c>
      <c r="U11" s="64">
        <f t="shared" ref="U11:V26" si="5">ROUND($H11*U$6,1)</f>
        <v>445.2</v>
      </c>
      <c r="V11" s="64">
        <f t="shared" si="5"/>
        <v>566.6</v>
      </c>
    </row>
    <row r="12" spans="1:22" x14ac:dyDescent="0.2">
      <c r="A12" s="65" t="s">
        <v>9</v>
      </c>
      <c r="B12" s="66" t="s">
        <v>10</v>
      </c>
      <c r="C12" s="67">
        <v>15</v>
      </c>
      <c r="D12" s="57">
        <f t="shared" si="0"/>
        <v>568.5</v>
      </c>
      <c r="E12" s="56">
        <v>37.902999999999999</v>
      </c>
      <c r="F12" s="57">
        <v>266.7</v>
      </c>
      <c r="G12" s="68">
        <f t="shared" si="1"/>
        <v>17.779999999999998</v>
      </c>
      <c r="H12" s="57">
        <f t="shared" si="2"/>
        <v>269.8</v>
      </c>
      <c r="I12" s="60">
        <v>17.9874746208</v>
      </c>
      <c r="J12" s="57">
        <v>268</v>
      </c>
      <c r="K12" s="57">
        <f t="shared" ref="K12:K26" si="6">J12/C12</f>
        <v>17.866666666666667</v>
      </c>
      <c r="L12" s="69"/>
      <c r="M12" s="69"/>
      <c r="N12" s="57">
        <f t="shared" si="3"/>
        <v>276</v>
      </c>
      <c r="O12" s="60">
        <v>18.399000000000001</v>
      </c>
      <c r="P12" s="57">
        <f t="shared" si="4"/>
        <v>365.4</v>
      </c>
      <c r="Q12" s="57">
        <f t="shared" si="4"/>
        <v>432.1</v>
      </c>
      <c r="R12" s="57">
        <f t="shared" si="4"/>
        <v>392</v>
      </c>
      <c r="S12" s="57">
        <f t="shared" si="4"/>
        <v>578.70000000000005</v>
      </c>
      <c r="T12" s="57">
        <f t="shared" si="4"/>
        <v>800.1</v>
      </c>
      <c r="U12" s="64">
        <f t="shared" si="5"/>
        <v>445.2</v>
      </c>
      <c r="V12" s="64">
        <f t="shared" si="5"/>
        <v>566.6</v>
      </c>
    </row>
    <row r="13" spans="1:22" x14ac:dyDescent="0.2">
      <c r="A13" s="70" t="s">
        <v>11</v>
      </c>
      <c r="B13" s="66" t="s">
        <v>12</v>
      </c>
      <c r="C13" s="67">
        <v>12</v>
      </c>
      <c r="D13" s="57">
        <f t="shared" si="0"/>
        <v>454.8</v>
      </c>
      <c r="E13" s="56">
        <v>37.902999999999999</v>
      </c>
      <c r="F13" s="57">
        <v>320.3</v>
      </c>
      <c r="G13" s="68">
        <f t="shared" si="1"/>
        <v>26.691666666666666</v>
      </c>
      <c r="H13" s="57">
        <f t="shared" si="2"/>
        <v>323.7</v>
      </c>
      <c r="I13" s="60">
        <v>26.973301872000004</v>
      </c>
      <c r="J13" s="57">
        <v>209.1</v>
      </c>
      <c r="K13" s="57">
        <f t="shared" si="6"/>
        <v>17.425000000000001</v>
      </c>
      <c r="L13" s="69"/>
      <c r="M13" s="69"/>
      <c r="N13" s="57">
        <f t="shared" si="3"/>
        <v>220.8</v>
      </c>
      <c r="O13" s="60">
        <v>18.399000000000001</v>
      </c>
      <c r="P13" s="57">
        <f t="shared" si="4"/>
        <v>438.8</v>
      </c>
      <c r="Q13" s="57">
        <f t="shared" si="4"/>
        <v>518.9</v>
      </c>
      <c r="R13" s="57">
        <f t="shared" si="4"/>
        <v>470.8</v>
      </c>
      <c r="S13" s="57">
        <f t="shared" si="4"/>
        <v>695.1</v>
      </c>
      <c r="T13" s="57">
        <f t="shared" si="4"/>
        <v>960.9</v>
      </c>
      <c r="U13" s="64">
        <f t="shared" si="5"/>
        <v>534.1</v>
      </c>
      <c r="V13" s="64">
        <f t="shared" si="5"/>
        <v>679.8</v>
      </c>
    </row>
    <row r="14" spans="1:22" x14ac:dyDescent="0.2">
      <c r="A14" s="65" t="s">
        <v>13</v>
      </c>
      <c r="B14" s="66" t="s">
        <v>14</v>
      </c>
      <c r="C14" s="67">
        <v>5</v>
      </c>
      <c r="D14" s="57">
        <f t="shared" si="0"/>
        <v>189.5</v>
      </c>
      <c r="E14" s="56">
        <v>37.902999999999999</v>
      </c>
      <c r="F14" s="57">
        <v>88.8</v>
      </c>
      <c r="G14" s="68">
        <f t="shared" si="1"/>
        <v>17.759999999999998</v>
      </c>
      <c r="H14" s="57">
        <f t="shared" si="2"/>
        <v>90.1</v>
      </c>
      <c r="I14" s="60">
        <v>18.011204798400005</v>
      </c>
      <c r="J14" s="57">
        <v>89.5</v>
      </c>
      <c r="K14" s="57">
        <f t="shared" si="6"/>
        <v>17.899999999999999</v>
      </c>
      <c r="L14" s="69"/>
      <c r="M14" s="69"/>
      <c r="N14" s="57">
        <f t="shared" si="3"/>
        <v>92</v>
      </c>
      <c r="O14" s="60">
        <v>18.399000000000001</v>
      </c>
      <c r="P14" s="57">
        <f t="shared" si="4"/>
        <v>121.7</v>
      </c>
      <c r="Q14" s="57">
        <f t="shared" si="4"/>
        <v>143.9</v>
      </c>
      <c r="R14" s="57">
        <f t="shared" si="4"/>
        <v>130.5</v>
      </c>
      <c r="S14" s="57">
        <f t="shared" si="4"/>
        <v>192.7</v>
      </c>
      <c r="T14" s="57">
        <f t="shared" si="4"/>
        <v>266.39999999999998</v>
      </c>
      <c r="U14" s="64">
        <f t="shared" si="5"/>
        <v>148.69999999999999</v>
      </c>
      <c r="V14" s="64">
        <f t="shared" si="5"/>
        <v>189.2</v>
      </c>
    </row>
    <row r="15" spans="1:22" x14ac:dyDescent="0.2">
      <c r="A15" s="65" t="s">
        <v>15</v>
      </c>
      <c r="B15" s="66" t="s">
        <v>16</v>
      </c>
      <c r="C15" s="67">
        <v>9</v>
      </c>
      <c r="D15" s="57">
        <f t="shared" si="0"/>
        <v>341.1</v>
      </c>
      <c r="E15" s="56">
        <v>37.902999999999999</v>
      </c>
      <c r="F15" s="57">
        <v>159.80000000000001</v>
      </c>
      <c r="G15" s="68">
        <f t="shared" si="1"/>
        <v>17.755555555555556</v>
      </c>
      <c r="H15" s="57">
        <f t="shared" si="2"/>
        <v>161.80000000000001</v>
      </c>
      <c r="I15" s="60">
        <v>17.982201248000003</v>
      </c>
      <c r="J15" s="57">
        <v>160.80000000000001</v>
      </c>
      <c r="K15" s="57">
        <f t="shared" si="6"/>
        <v>17.866666666666667</v>
      </c>
      <c r="L15" s="69"/>
      <c r="M15" s="69"/>
      <c r="N15" s="57">
        <f t="shared" si="3"/>
        <v>165.6</v>
      </c>
      <c r="O15" s="60">
        <v>18.399000000000001</v>
      </c>
      <c r="P15" s="57">
        <f t="shared" si="4"/>
        <v>218.9</v>
      </c>
      <c r="Q15" s="57">
        <f t="shared" si="4"/>
        <v>258.89999999999998</v>
      </c>
      <c r="R15" s="57">
        <f t="shared" si="4"/>
        <v>234.9</v>
      </c>
      <c r="S15" s="57">
        <f t="shared" si="4"/>
        <v>346.8</v>
      </c>
      <c r="T15" s="57">
        <f t="shared" si="4"/>
        <v>479.4</v>
      </c>
      <c r="U15" s="64">
        <f t="shared" si="5"/>
        <v>267</v>
      </c>
      <c r="V15" s="64">
        <f t="shared" si="5"/>
        <v>339.8</v>
      </c>
    </row>
    <row r="16" spans="1:22" x14ac:dyDescent="0.2">
      <c r="A16" s="65" t="s">
        <v>17</v>
      </c>
      <c r="B16" s="66" t="s">
        <v>18</v>
      </c>
      <c r="C16" s="67">
        <v>6</v>
      </c>
      <c r="D16" s="57">
        <f t="shared" si="0"/>
        <v>227.4</v>
      </c>
      <c r="E16" s="56">
        <v>37.902999999999999</v>
      </c>
      <c r="F16" s="57">
        <v>106.8</v>
      </c>
      <c r="G16" s="68">
        <f t="shared" si="1"/>
        <v>17.8</v>
      </c>
      <c r="H16" s="57">
        <f t="shared" si="2"/>
        <v>107.9</v>
      </c>
      <c r="I16" s="60">
        <v>17.982201248000003</v>
      </c>
      <c r="J16" s="57">
        <v>107.3</v>
      </c>
      <c r="K16" s="57">
        <f t="shared" si="6"/>
        <v>17.883333333333333</v>
      </c>
      <c r="L16" s="69"/>
      <c r="M16" s="69"/>
      <c r="N16" s="57">
        <f t="shared" si="3"/>
        <v>110.4</v>
      </c>
      <c r="O16" s="60">
        <v>18.399000000000001</v>
      </c>
      <c r="P16" s="57">
        <f t="shared" si="4"/>
        <v>146.30000000000001</v>
      </c>
      <c r="Q16" s="57">
        <f t="shared" si="4"/>
        <v>173</v>
      </c>
      <c r="R16" s="57">
        <f t="shared" si="4"/>
        <v>157</v>
      </c>
      <c r="S16" s="57">
        <f t="shared" si="4"/>
        <v>231.8</v>
      </c>
      <c r="T16" s="57">
        <f t="shared" si="4"/>
        <v>320.39999999999998</v>
      </c>
      <c r="U16" s="64">
        <f t="shared" si="5"/>
        <v>178</v>
      </c>
      <c r="V16" s="64">
        <f t="shared" si="5"/>
        <v>226.6</v>
      </c>
    </row>
    <row r="17" spans="1:22" x14ac:dyDescent="0.2">
      <c r="A17" s="65" t="s">
        <v>19</v>
      </c>
      <c r="B17" s="66" t="s">
        <v>20</v>
      </c>
      <c r="C17" s="67">
        <v>8</v>
      </c>
      <c r="D17" s="57">
        <f t="shared" si="0"/>
        <v>303.2</v>
      </c>
      <c r="E17" s="56">
        <v>37.902999999999999</v>
      </c>
      <c r="F17" s="57">
        <v>142.30000000000001</v>
      </c>
      <c r="G17" s="68">
        <f t="shared" si="1"/>
        <v>17.787500000000001</v>
      </c>
      <c r="H17" s="57">
        <f t="shared" si="2"/>
        <v>143.9</v>
      </c>
      <c r="I17" s="60">
        <v>17.982201248000003</v>
      </c>
      <c r="J17" s="57">
        <v>142.9</v>
      </c>
      <c r="K17" s="57">
        <f t="shared" si="6"/>
        <v>17.862500000000001</v>
      </c>
      <c r="L17" s="69"/>
      <c r="M17" s="69"/>
      <c r="N17" s="57">
        <f t="shared" si="3"/>
        <v>147.19999999999999</v>
      </c>
      <c r="O17" s="60">
        <v>18.399000000000001</v>
      </c>
      <c r="P17" s="57">
        <f t="shared" si="4"/>
        <v>195</v>
      </c>
      <c r="Q17" s="57">
        <f t="shared" si="4"/>
        <v>230.5</v>
      </c>
      <c r="R17" s="57">
        <f t="shared" si="4"/>
        <v>209.2</v>
      </c>
      <c r="S17" s="57">
        <f t="shared" si="4"/>
        <v>308.8</v>
      </c>
      <c r="T17" s="57">
        <f t="shared" si="4"/>
        <v>426.9</v>
      </c>
      <c r="U17" s="64">
        <f t="shared" si="5"/>
        <v>237.4</v>
      </c>
      <c r="V17" s="64">
        <f t="shared" si="5"/>
        <v>302.2</v>
      </c>
    </row>
    <row r="18" spans="1:22" x14ac:dyDescent="0.2">
      <c r="A18" s="65" t="s">
        <v>21</v>
      </c>
      <c r="B18" s="66" t="s">
        <v>22</v>
      </c>
      <c r="C18" s="67">
        <v>14</v>
      </c>
      <c r="D18" s="57">
        <f t="shared" si="0"/>
        <v>530.6</v>
      </c>
      <c r="E18" s="56">
        <v>37.902999999999999</v>
      </c>
      <c r="F18" s="57">
        <v>249.1</v>
      </c>
      <c r="G18" s="68">
        <f t="shared" si="1"/>
        <v>17.792857142857141</v>
      </c>
      <c r="H18" s="57">
        <f t="shared" si="2"/>
        <v>251.8</v>
      </c>
      <c r="I18" s="60">
        <v>17.982201248000003</v>
      </c>
      <c r="J18" s="57">
        <v>250.2</v>
      </c>
      <c r="K18" s="57">
        <f t="shared" si="6"/>
        <v>17.87142857142857</v>
      </c>
      <c r="L18" s="69"/>
      <c r="M18" s="69"/>
      <c r="N18" s="57">
        <f t="shared" si="3"/>
        <v>257.60000000000002</v>
      </c>
      <c r="O18" s="60">
        <v>18.399000000000001</v>
      </c>
      <c r="P18" s="57">
        <f t="shared" si="4"/>
        <v>341.3</v>
      </c>
      <c r="Q18" s="57">
        <f t="shared" si="4"/>
        <v>403.5</v>
      </c>
      <c r="R18" s="57">
        <f t="shared" si="4"/>
        <v>366.2</v>
      </c>
      <c r="S18" s="57">
        <f t="shared" si="4"/>
        <v>540.5</v>
      </c>
      <c r="T18" s="57">
        <f t="shared" si="4"/>
        <v>747.3</v>
      </c>
      <c r="U18" s="64">
        <f t="shared" si="5"/>
        <v>415.5</v>
      </c>
      <c r="V18" s="64">
        <f t="shared" si="5"/>
        <v>528.79999999999995</v>
      </c>
    </row>
    <row r="19" spans="1:22" s="72" customFormat="1" x14ac:dyDescent="0.2">
      <c r="A19" s="71" t="s">
        <v>23</v>
      </c>
      <c r="B19" s="66" t="s">
        <v>24</v>
      </c>
      <c r="C19" s="57"/>
      <c r="D19" s="57"/>
      <c r="E19" s="56">
        <v>37.902999999999999</v>
      </c>
      <c r="F19" s="57"/>
      <c r="G19" s="68"/>
      <c r="H19" s="57">
        <f t="shared" si="2"/>
        <v>0</v>
      </c>
      <c r="I19" s="60">
        <v>0</v>
      </c>
      <c r="J19" s="57">
        <v>0</v>
      </c>
      <c r="K19" s="57">
        <v>0</v>
      </c>
      <c r="L19" s="69"/>
      <c r="M19" s="69"/>
      <c r="N19" s="57">
        <f t="shared" si="3"/>
        <v>0</v>
      </c>
      <c r="O19" s="60">
        <v>18.399000000000001</v>
      </c>
      <c r="P19" s="57"/>
      <c r="Q19" s="57"/>
      <c r="R19" s="57"/>
      <c r="S19" s="57">
        <f t="shared" ref="S19:T26" si="7">ROUND($C19*$G19*S$6,1)</f>
        <v>0</v>
      </c>
      <c r="T19" s="57">
        <f t="shared" si="7"/>
        <v>0</v>
      </c>
      <c r="U19" s="64">
        <f t="shared" si="5"/>
        <v>0</v>
      </c>
      <c r="V19" s="64">
        <f t="shared" si="5"/>
        <v>0</v>
      </c>
    </row>
    <row r="20" spans="1:22" x14ac:dyDescent="0.2">
      <c r="A20" s="65" t="s">
        <v>25</v>
      </c>
      <c r="B20" s="66" t="s">
        <v>26</v>
      </c>
      <c r="C20" s="67">
        <v>15</v>
      </c>
      <c r="D20" s="57">
        <f t="shared" ref="D20:D26" si="8">ROUND(E20*C20,1)</f>
        <v>568.5</v>
      </c>
      <c r="E20" s="56">
        <v>37.902999999999999</v>
      </c>
      <c r="F20" s="57">
        <v>463.5</v>
      </c>
      <c r="G20" s="68">
        <f t="shared" ref="G20:G26" si="9">F20/C20</f>
        <v>30.9</v>
      </c>
      <c r="H20" s="57">
        <f t="shared" si="2"/>
        <v>467.5</v>
      </c>
      <c r="I20" s="60">
        <v>31.165633248000006</v>
      </c>
      <c r="J20" s="57">
        <v>296.2</v>
      </c>
      <c r="K20" s="57">
        <f t="shared" si="6"/>
        <v>19.746666666666666</v>
      </c>
      <c r="L20" s="69"/>
      <c r="M20" s="69"/>
      <c r="N20" s="57">
        <f t="shared" si="3"/>
        <v>478.3</v>
      </c>
      <c r="O20" s="60">
        <f t="shared" ref="O20:O25" si="10">((423.7/C20)*1.06)*1.065</f>
        <v>31.887661999999999</v>
      </c>
      <c r="P20" s="57">
        <f>ROUND($C20*$G20*P$6,1)</f>
        <v>635</v>
      </c>
      <c r="Q20" s="57">
        <v>0</v>
      </c>
      <c r="R20" s="57">
        <f t="shared" ref="R20:R26" si="11">ROUND($C20*$G20*R$6,1)</f>
        <v>681.3</v>
      </c>
      <c r="S20" s="57">
        <f t="shared" si="7"/>
        <v>1005.8</v>
      </c>
      <c r="T20" s="57">
        <f t="shared" si="7"/>
        <v>1390.5</v>
      </c>
      <c r="U20" s="64">
        <f t="shared" si="5"/>
        <v>771.4</v>
      </c>
      <c r="V20" s="64">
        <f t="shared" si="5"/>
        <v>981.8</v>
      </c>
    </row>
    <row r="21" spans="1:22" x14ac:dyDescent="0.2">
      <c r="A21" s="65" t="s">
        <v>27</v>
      </c>
      <c r="B21" s="66" t="s">
        <v>26</v>
      </c>
      <c r="C21" s="67">
        <v>30</v>
      </c>
      <c r="D21" s="57">
        <f t="shared" si="8"/>
        <v>1137.0999999999999</v>
      </c>
      <c r="E21" s="56">
        <v>37.902999999999999</v>
      </c>
      <c r="F21" s="57">
        <v>463.5</v>
      </c>
      <c r="G21" s="68">
        <f t="shared" si="9"/>
        <v>15.45</v>
      </c>
      <c r="H21" s="57">
        <f t="shared" si="2"/>
        <v>467.5</v>
      </c>
      <c r="I21" s="60">
        <v>15.582816624000003</v>
      </c>
      <c r="J21" s="57">
        <v>296.2</v>
      </c>
      <c r="K21" s="57">
        <f t="shared" si="6"/>
        <v>9.8733333333333331</v>
      </c>
      <c r="L21" s="69"/>
      <c r="M21" s="69"/>
      <c r="N21" s="57">
        <f t="shared" si="3"/>
        <v>478.3</v>
      </c>
      <c r="O21" s="60">
        <f t="shared" si="10"/>
        <v>15.943830999999999</v>
      </c>
      <c r="P21" s="57">
        <f>ROUND($C21*$G21*P$6,1)</f>
        <v>635</v>
      </c>
      <c r="Q21" s="57">
        <v>0</v>
      </c>
      <c r="R21" s="57">
        <f t="shared" si="11"/>
        <v>681.3</v>
      </c>
      <c r="S21" s="57">
        <f t="shared" si="7"/>
        <v>1005.8</v>
      </c>
      <c r="T21" s="57">
        <f t="shared" si="7"/>
        <v>1390.5</v>
      </c>
      <c r="U21" s="64">
        <f t="shared" si="5"/>
        <v>771.4</v>
      </c>
      <c r="V21" s="64">
        <f t="shared" si="5"/>
        <v>981.8</v>
      </c>
    </row>
    <row r="22" spans="1:22" x14ac:dyDescent="0.2">
      <c r="A22" s="65" t="s">
        <v>28</v>
      </c>
      <c r="B22" s="66" t="s">
        <v>26</v>
      </c>
      <c r="C22" s="67">
        <v>45</v>
      </c>
      <c r="D22" s="57">
        <f t="shared" si="8"/>
        <v>1705.6</v>
      </c>
      <c r="E22" s="56">
        <v>37.902999999999999</v>
      </c>
      <c r="F22" s="57">
        <v>463.5</v>
      </c>
      <c r="G22" s="68">
        <f t="shared" si="9"/>
        <v>10.3</v>
      </c>
      <c r="H22" s="57">
        <f t="shared" si="2"/>
        <v>467.5</v>
      </c>
      <c r="I22" s="60">
        <v>10.388544416000002</v>
      </c>
      <c r="J22" s="57">
        <v>296.2</v>
      </c>
      <c r="K22" s="57">
        <f t="shared" si="6"/>
        <v>6.5822222222222218</v>
      </c>
      <c r="L22" s="69"/>
      <c r="M22" s="69"/>
      <c r="N22" s="57">
        <f t="shared" si="3"/>
        <v>478.3</v>
      </c>
      <c r="O22" s="60">
        <f t="shared" si="10"/>
        <v>10.629220666666667</v>
      </c>
      <c r="P22" s="57">
        <f>ROUND($C22*$G22*P$6,1)</f>
        <v>635</v>
      </c>
      <c r="Q22" s="57">
        <v>0</v>
      </c>
      <c r="R22" s="57">
        <f t="shared" si="11"/>
        <v>681.3</v>
      </c>
      <c r="S22" s="57">
        <f t="shared" si="7"/>
        <v>1005.8</v>
      </c>
      <c r="T22" s="57">
        <f t="shared" si="7"/>
        <v>1390.5</v>
      </c>
      <c r="U22" s="64">
        <f t="shared" si="5"/>
        <v>771.4</v>
      </c>
      <c r="V22" s="64">
        <f t="shared" si="5"/>
        <v>981.8</v>
      </c>
    </row>
    <row r="23" spans="1:22" x14ac:dyDescent="0.2">
      <c r="A23" s="65" t="s">
        <v>29</v>
      </c>
      <c r="B23" s="66" t="s">
        <v>30</v>
      </c>
      <c r="C23" s="67">
        <v>15</v>
      </c>
      <c r="D23" s="57">
        <f t="shared" si="8"/>
        <v>568.5</v>
      </c>
      <c r="E23" s="56">
        <v>37.902999999999999</v>
      </c>
      <c r="F23" s="57">
        <v>489.1</v>
      </c>
      <c r="G23" s="68">
        <f t="shared" si="9"/>
        <v>32.606666666666669</v>
      </c>
      <c r="H23" s="57">
        <f t="shared" si="2"/>
        <v>467.5</v>
      </c>
      <c r="I23" s="60">
        <v>31.165633248000006</v>
      </c>
      <c r="J23" s="57">
        <v>296.2</v>
      </c>
      <c r="K23" s="57">
        <f t="shared" si="6"/>
        <v>19.746666666666666</v>
      </c>
      <c r="L23" s="69"/>
      <c r="M23" s="69"/>
      <c r="N23" s="57">
        <f t="shared" si="3"/>
        <v>478.3</v>
      </c>
      <c r="O23" s="60">
        <f t="shared" si="10"/>
        <v>31.887661999999999</v>
      </c>
      <c r="P23" s="57">
        <v>0</v>
      </c>
      <c r="Q23" s="57">
        <f>ROUND($C23*$G23*Q$6,1)</f>
        <v>792.3</v>
      </c>
      <c r="R23" s="57">
        <f t="shared" si="11"/>
        <v>719</v>
      </c>
      <c r="S23" s="57">
        <f t="shared" si="7"/>
        <v>1061.3</v>
      </c>
      <c r="T23" s="57">
        <f t="shared" si="7"/>
        <v>1467.3</v>
      </c>
      <c r="U23" s="64">
        <f t="shared" si="5"/>
        <v>771.4</v>
      </c>
      <c r="V23" s="64">
        <f t="shared" si="5"/>
        <v>981.8</v>
      </c>
    </row>
    <row r="24" spans="1:22" x14ac:dyDescent="0.2">
      <c r="A24" s="65" t="s">
        <v>31</v>
      </c>
      <c r="B24" s="66" t="s">
        <v>30</v>
      </c>
      <c r="C24" s="67">
        <v>30</v>
      </c>
      <c r="D24" s="57">
        <f t="shared" si="8"/>
        <v>1137.0999999999999</v>
      </c>
      <c r="E24" s="56">
        <v>37.902999999999999</v>
      </c>
      <c r="F24" s="57">
        <v>489.1</v>
      </c>
      <c r="G24" s="68">
        <f t="shared" si="9"/>
        <v>16.303333333333335</v>
      </c>
      <c r="H24" s="57">
        <f t="shared" si="2"/>
        <v>467.5</v>
      </c>
      <c r="I24" s="60">
        <v>15.582816624000003</v>
      </c>
      <c r="J24" s="57">
        <v>296.2</v>
      </c>
      <c r="K24" s="57">
        <f t="shared" si="6"/>
        <v>9.8733333333333331</v>
      </c>
      <c r="L24" s="69"/>
      <c r="M24" s="69"/>
      <c r="N24" s="57">
        <f t="shared" si="3"/>
        <v>478.3</v>
      </c>
      <c r="O24" s="60">
        <f t="shared" si="10"/>
        <v>15.943830999999999</v>
      </c>
      <c r="P24" s="57">
        <v>0</v>
      </c>
      <c r="Q24" s="57">
        <f>ROUND($C24*$G24*Q$6,1)</f>
        <v>792.3</v>
      </c>
      <c r="R24" s="57">
        <f t="shared" si="11"/>
        <v>719</v>
      </c>
      <c r="S24" s="57">
        <f t="shared" si="7"/>
        <v>1061.3</v>
      </c>
      <c r="T24" s="57">
        <f t="shared" si="7"/>
        <v>1467.3</v>
      </c>
      <c r="U24" s="64">
        <f t="shared" si="5"/>
        <v>771.4</v>
      </c>
      <c r="V24" s="64">
        <f t="shared" si="5"/>
        <v>981.8</v>
      </c>
    </row>
    <row r="25" spans="1:22" x14ac:dyDescent="0.2">
      <c r="A25" s="65" t="s">
        <v>32</v>
      </c>
      <c r="B25" s="66" t="s">
        <v>30</v>
      </c>
      <c r="C25" s="67">
        <v>45</v>
      </c>
      <c r="D25" s="57">
        <f t="shared" si="8"/>
        <v>1705.6</v>
      </c>
      <c r="E25" s="56">
        <v>37.902999999999999</v>
      </c>
      <c r="F25" s="57">
        <v>489.1</v>
      </c>
      <c r="G25" s="68">
        <f t="shared" si="9"/>
        <v>10.86888888888889</v>
      </c>
      <c r="H25" s="57">
        <f t="shared" si="2"/>
        <v>467.5</v>
      </c>
      <c r="I25" s="60">
        <v>10.388544416000002</v>
      </c>
      <c r="J25" s="57">
        <v>296.2</v>
      </c>
      <c r="K25" s="57">
        <f t="shared" si="6"/>
        <v>6.5822222222222218</v>
      </c>
      <c r="L25" s="69"/>
      <c r="M25" s="69"/>
      <c r="N25" s="57">
        <f t="shared" si="3"/>
        <v>478.3</v>
      </c>
      <c r="O25" s="60">
        <f t="shared" si="10"/>
        <v>10.629220666666667</v>
      </c>
      <c r="P25" s="57">
        <v>0</v>
      </c>
      <c r="Q25" s="57">
        <f>ROUND($C25*$G25*Q$6,1)</f>
        <v>792.3</v>
      </c>
      <c r="R25" s="57">
        <f t="shared" si="11"/>
        <v>719</v>
      </c>
      <c r="S25" s="57">
        <f t="shared" si="7"/>
        <v>1061.3</v>
      </c>
      <c r="T25" s="57">
        <f t="shared" si="7"/>
        <v>1467.3</v>
      </c>
      <c r="U25" s="64">
        <f t="shared" si="5"/>
        <v>771.4</v>
      </c>
      <c r="V25" s="64">
        <f t="shared" si="5"/>
        <v>981.8</v>
      </c>
    </row>
    <row r="26" spans="1:22" x14ac:dyDescent="0.2">
      <c r="A26" s="65" t="s">
        <v>33</v>
      </c>
      <c r="B26" s="73" t="s">
        <v>34</v>
      </c>
      <c r="C26" s="67">
        <v>21.43</v>
      </c>
      <c r="D26" s="57">
        <f t="shared" si="8"/>
        <v>812.3</v>
      </c>
      <c r="E26" s="56">
        <v>37.902999999999999</v>
      </c>
      <c r="F26" s="57">
        <v>381.2</v>
      </c>
      <c r="G26" s="68">
        <f t="shared" si="9"/>
        <v>17.78814745683621</v>
      </c>
      <c r="H26" s="57">
        <f t="shared" si="2"/>
        <v>385.4</v>
      </c>
      <c r="I26" s="60">
        <v>17.983111723005138</v>
      </c>
      <c r="J26" s="57">
        <v>357.4</v>
      </c>
      <c r="K26" s="57">
        <f t="shared" si="6"/>
        <v>16.677554829678019</v>
      </c>
      <c r="L26" s="69"/>
      <c r="M26" s="69"/>
      <c r="N26" s="57">
        <f t="shared" si="3"/>
        <v>394.3</v>
      </c>
      <c r="O26" s="60">
        <v>18.399000000000001</v>
      </c>
      <c r="P26" s="57">
        <f>ROUND($C26*$G26*P$6,1)</f>
        <v>522.20000000000005</v>
      </c>
      <c r="Q26" s="57">
        <f>ROUND($C26*$G26*Q$6,1)</f>
        <v>617.5</v>
      </c>
      <c r="R26" s="57">
        <f t="shared" si="11"/>
        <v>560.4</v>
      </c>
      <c r="S26" s="57">
        <f t="shared" si="7"/>
        <v>827.2</v>
      </c>
      <c r="T26" s="57">
        <f t="shared" si="7"/>
        <v>1143.5999999999999</v>
      </c>
      <c r="U26" s="64">
        <f t="shared" si="5"/>
        <v>635.9</v>
      </c>
      <c r="V26" s="64">
        <f t="shared" si="5"/>
        <v>809.3</v>
      </c>
    </row>
    <row r="27" spans="1:22" x14ac:dyDescent="0.2">
      <c r="A27" s="74"/>
      <c r="B27" s="75"/>
      <c r="C27" s="76"/>
      <c r="D27" s="76"/>
      <c r="E27" s="77"/>
      <c r="F27" s="76"/>
      <c r="G27" s="78"/>
      <c r="H27" s="79"/>
      <c r="I27" s="77"/>
      <c r="J27" s="76"/>
      <c r="K27" s="77"/>
      <c r="L27" s="77"/>
      <c r="M27" s="77"/>
      <c r="N27" s="80"/>
      <c r="O27" s="81"/>
      <c r="P27" s="76"/>
      <c r="Q27" s="76"/>
      <c r="R27" s="76"/>
      <c r="S27" s="76"/>
      <c r="T27" s="76"/>
      <c r="U27" s="77"/>
      <c r="V27" s="77"/>
    </row>
    <row r="28" spans="1:22" x14ac:dyDescent="0.2">
      <c r="A28" s="33"/>
      <c r="B28" s="34" t="s">
        <v>4</v>
      </c>
      <c r="C28" s="35"/>
      <c r="D28" s="36"/>
      <c r="E28" s="37"/>
      <c r="F28" s="38"/>
      <c r="G28" s="37"/>
      <c r="H28" s="38"/>
      <c r="I28" s="37"/>
      <c r="J28" s="36"/>
      <c r="K28" s="36"/>
      <c r="L28" s="36"/>
      <c r="M28" s="36"/>
      <c r="N28" s="37"/>
      <c r="O28" s="37"/>
      <c r="P28" s="39"/>
      <c r="Q28" s="40"/>
      <c r="R28" s="40"/>
      <c r="S28" s="40"/>
      <c r="T28" s="40"/>
      <c r="U28" s="36"/>
      <c r="V28" s="41"/>
    </row>
    <row r="29" spans="1:22" x14ac:dyDescent="0.2">
      <c r="A29" s="82"/>
      <c r="B29" s="83"/>
      <c r="C29" s="84"/>
      <c r="D29" s="50"/>
      <c r="E29" s="85"/>
      <c r="F29" s="50"/>
      <c r="G29" s="51"/>
      <c r="H29" s="86"/>
      <c r="I29" s="85"/>
      <c r="J29" s="50"/>
      <c r="K29" s="85"/>
      <c r="L29" s="85"/>
      <c r="M29" s="85"/>
      <c r="N29" s="50"/>
      <c r="O29" s="85"/>
      <c r="P29" s="50"/>
      <c r="Q29" s="50"/>
      <c r="R29" s="50"/>
      <c r="S29" s="50"/>
      <c r="T29" s="50"/>
      <c r="U29" s="85"/>
      <c r="V29" s="85"/>
    </row>
    <row r="30" spans="1:22" s="91" customFormat="1" ht="14.25" customHeight="1" x14ac:dyDescent="0.2">
      <c r="A30" s="87" t="s">
        <v>36</v>
      </c>
      <c r="B30" s="88" t="s">
        <v>77</v>
      </c>
      <c r="C30" s="89"/>
      <c r="D30" s="64">
        <f t="shared" ref="D30:D71" si="12">ROUND(E30*C30,1)</f>
        <v>0</v>
      </c>
      <c r="E30" s="56">
        <v>0</v>
      </c>
      <c r="F30" s="64">
        <f t="shared" ref="F30:F71" si="13">ROUND(C30*G30,1)</f>
        <v>0</v>
      </c>
      <c r="G30" s="60"/>
      <c r="H30" s="90">
        <v>0</v>
      </c>
      <c r="I30" s="60">
        <v>0</v>
      </c>
      <c r="J30" s="64">
        <f t="shared" ref="J30:J71" si="14">ROUND(C30*K30,1)</f>
        <v>0</v>
      </c>
      <c r="K30" s="56">
        <v>0</v>
      </c>
      <c r="L30" s="56"/>
      <c r="M30" s="56"/>
      <c r="N30" s="64">
        <v>0</v>
      </c>
      <c r="O30" s="60">
        <v>0</v>
      </c>
      <c r="P30" s="64">
        <f t="shared" ref="P30:T39" si="15">ROUND($C30*$G30*P$6,1)</f>
        <v>0</v>
      </c>
      <c r="Q30" s="64">
        <f t="shared" si="15"/>
        <v>0</v>
      </c>
      <c r="R30" s="64">
        <f t="shared" si="15"/>
        <v>0</v>
      </c>
      <c r="S30" s="64">
        <f t="shared" si="15"/>
        <v>0</v>
      </c>
      <c r="T30" s="64">
        <f t="shared" si="15"/>
        <v>0</v>
      </c>
      <c r="U30" s="64">
        <f t="shared" ref="U30:V49" si="16">ROUND($H30*U$6,1)</f>
        <v>0</v>
      </c>
      <c r="V30" s="64">
        <f t="shared" si="16"/>
        <v>0</v>
      </c>
    </row>
    <row r="31" spans="1:22" s="91" customFormat="1" x14ac:dyDescent="0.2">
      <c r="A31" s="87" t="s">
        <v>35</v>
      </c>
      <c r="B31" s="92" t="s">
        <v>78</v>
      </c>
      <c r="C31" s="89"/>
      <c r="D31" s="64">
        <f t="shared" si="12"/>
        <v>0</v>
      </c>
      <c r="E31" s="56">
        <v>0</v>
      </c>
      <c r="F31" s="64">
        <f t="shared" si="13"/>
        <v>0</v>
      </c>
      <c r="G31" s="60"/>
      <c r="H31" s="90">
        <v>0</v>
      </c>
      <c r="I31" s="60">
        <v>0</v>
      </c>
      <c r="J31" s="64">
        <f t="shared" si="14"/>
        <v>0</v>
      </c>
      <c r="K31" s="56">
        <v>0</v>
      </c>
      <c r="L31" s="56"/>
      <c r="M31" s="56"/>
      <c r="N31" s="64">
        <v>0</v>
      </c>
      <c r="O31" s="60">
        <v>0</v>
      </c>
      <c r="P31" s="64">
        <f t="shared" si="15"/>
        <v>0</v>
      </c>
      <c r="Q31" s="64">
        <f t="shared" si="15"/>
        <v>0</v>
      </c>
      <c r="R31" s="64">
        <f t="shared" si="15"/>
        <v>0</v>
      </c>
      <c r="S31" s="64">
        <f t="shared" si="15"/>
        <v>0</v>
      </c>
      <c r="T31" s="64">
        <f t="shared" si="15"/>
        <v>0</v>
      </c>
      <c r="U31" s="64">
        <f t="shared" si="16"/>
        <v>0</v>
      </c>
      <c r="V31" s="64">
        <f t="shared" si="16"/>
        <v>0</v>
      </c>
    </row>
    <row r="32" spans="1:22" s="91" customFormat="1" x14ac:dyDescent="0.2">
      <c r="A32" s="87" t="s">
        <v>37</v>
      </c>
      <c r="B32" s="92" t="s">
        <v>79</v>
      </c>
      <c r="C32" s="89"/>
      <c r="D32" s="64">
        <f t="shared" si="12"/>
        <v>0</v>
      </c>
      <c r="E32" s="56">
        <v>0</v>
      </c>
      <c r="F32" s="64">
        <f t="shared" si="13"/>
        <v>0</v>
      </c>
      <c r="G32" s="60"/>
      <c r="H32" s="90">
        <v>0</v>
      </c>
      <c r="I32" s="60">
        <v>0</v>
      </c>
      <c r="J32" s="64">
        <f t="shared" si="14"/>
        <v>0</v>
      </c>
      <c r="K32" s="56">
        <v>0</v>
      </c>
      <c r="L32" s="56"/>
      <c r="M32" s="56"/>
      <c r="N32" s="64">
        <v>0</v>
      </c>
      <c r="O32" s="60">
        <v>0</v>
      </c>
      <c r="P32" s="64">
        <f t="shared" si="15"/>
        <v>0</v>
      </c>
      <c r="Q32" s="64">
        <f t="shared" si="15"/>
        <v>0</v>
      </c>
      <c r="R32" s="64">
        <f t="shared" si="15"/>
        <v>0</v>
      </c>
      <c r="S32" s="64">
        <f t="shared" si="15"/>
        <v>0</v>
      </c>
      <c r="T32" s="64">
        <f t="shared" si="15"/>
        <v>0</v>
      </c>
      <c r="U32" s="64">
        <f t="shared" si="16"/>
        <v>0</v>
      </c>
      <c r="V32" s="64">
        <f t="shared" si="16"/>
        <v>0</v>
      </c>
    </row>
    <row r="33" spans="1:22" s="91" customFormat="1" x14ac:dyDescent="0.2">
      <c r="A33" s="87" t="s">
        <v>75</v>
      </c>
      <c r="B33" s="92" t="s">
        <v>80</v>
      </c>
      <c r="C33" s="89">
        <v>50</v>
      </c>
      <c r="D33" s="64">
        <f t="shared" si="12"/>
        <v>1895.2</v>
      </c>
      <c r="E33" s="56">
        <v>37.902999999999999</v>
      </c>
      <c r="F33" s="64">
        <f t="shared" si="13"/>
        <v>550.6</v>
      </c>
      <c r="G33" s="60">
        <v>11.012</v>
      </c>
      <c r="H33" s="57">
        <f t="shared" ref="H33:H71" si="17">ROUND(I33*C33,1)</f>
        <v>556.9</v>
      </c>
      <c r="I33" s="60">
        <v>11.138945365440001</v>
      </c>
      <c r="J33" s="64">
        <f t="shared" si="14"/>
        <v>552.5</v>
      </c>
      <c r="K33" s="60">
        <v>11.05</v>
      </c>
      <c r="L33" s="93"/>
      <c r="M33" s="93"/>
      <c r="N33" s="57">
        <f t="shared" ref="N33:N71" si="18">ROUND(O33*C33,1)</f>
        <v>569.70000000000005</v>
      </c>
      <c r="O33" s="60">
        <v>11.394</v>
      </c>
      <c r="P33" s="64">
        <f t="shared" si="15"/>
        <v>754.3</v>
      </c>
      <c r="Q33" s="64">
        <f t="shared" si="15"/>
        <v>892</v>
      </c>
      <c r="R33" s="64">
        <f t="shared" si="15"/>
        <v>809.4</v>
      </c>
      <c r="S33" s="64">
        <f t="shared" si="15"/>
        <v>1194.8</v>
      </c>
      <c r="T33" s="64">
        <f t="shared" si="15"/>
        <v>1651.8</v>
      </c>
      <c r="U33" s="64">
        <f t="shared" si="16"/>
        <v>918.9</v>
      </c>
      <c r="V33" s="64">
        <f t="shared" si="16"/>
        <v>1169.5</v>
      </c>
    </row>
    <row r="34" spans="1:22" s="91" customFormat="1" x14ac:dyDescent="0.2">
      <c r="A34" s="87" t="s">
        <v>53</v>
      </c>
      <c r="B34" s="92" t="s">
        <v>81</v>
      </c>
      <c r="C34" s="89">
        <v>339</v>
      </c>
      <c r="D34" s="64">
        <f t="shared" si="12"/>
        <v>12849.1</v>
      </c>
      <c r="E34" s="56">
        <v>37.902999999999999</v>
      </c>
      <c r="F34" s="64">
        <f t="shared" si="13"/>
        <v>3733.1</v>
      </c>
      <c r="G34" s="60">
        <v>11.012</v>
      </c>
      <c r="H34" s="57">
        <f t="shared" si="17"/>
        <v>3775.9</v>
      </c>
      <c r="I34" s="60">
        <v>11.138483361982303</v>
      </c>
      <c r="J34" s="64">
        <f t="shared" si="14"/>
        <v>3746</v>
      </c>
      <c r="K34" s="60">
        <v>11.05</v>
      </c>
      <c r="L34" s="93"/>
      <c r="M34" s="93"/>
      <c r="N34" s="57">
        <f t="shared" si="18"/>
        <v>3862.6</v>
      </c>
      <c r="O34" s="60">
        <v>11.394</v>
      </c>
      <c r="P34" s="64">
        <f t="shared" si="15"/>
        <v>5114.3</v>
      </c>
      <c r="Q34" s="64">
        <f t="shared" si="15"/>
        <v>6047.6</v>
      </c>
      <c r="R34" s="64">
        <f t="shared" si="15"/>
        <v>5487.6</v>
      </c>
      <c r="S34" s="64">
        <f t="shared" si="15"/>
        <v>8100.8</v>
      </c>
      <c r="T34" s="64">
        <f t="shared" si="15"/>
        <v>11199.2</v>
      </c>
      <c r="U34" s="64">
        <f t="shared" si="16"/>
        <v>6230.2</v>
      </c>
      <c r="V34" s="64">
        <f t="shared" si="16"/>
        <v>7929.4</v>
      </c>
    </row>
    <row r="35" spans="1:22" s="91" customFormat="1" x14ac:dyDescent="0.2">
      <c r="A35" s="87" t="s">
        <v>62</v>
      </c>
      <c r="B35" s="92" t="s">
        <v>82</v>
      </c>
      <c r="C35" s="89">
        <v>315</v>
      </c>
      <c r="D35" s="64">
        <f t="shared" si="12"/>
        <v>11939.4</v>
      </c>
      <c r="E35" s="56">
        <v>37.902999999999999</v>
      </c>
      <c r="F35" s="64">
        <f t="shared" si="13"/>
        <v>3468.8</v>
      </c>
      <c r="G35" s="60">
        <v>11.012</v>
      </c>
      <c r="H35" s="57">
        <f t="shared" si="17"/>
        <v>3508.7</v>
      </c>
      <c r="I35" s="60">
        <v>11.138870031542858</v>
      </c>
      <c r="J35" s="64">
        <f t="shared" si="14"/>
        <v>3480.8</v>
      </c>
      <c r="K35" s="60">
        <v>11.05</v>
      </c>
      <c r="L35" s="93"/>
      <c r="M35" s="93"/>
      <c r="N35" s="57">
        <f t="shared" si="18"/>
        <v>3589.1</v>
      </c>
      <c r="O35" s="60">
        <v>11.394</v>
      </c>
      <c r="P35" s="64">
        <f t="shared" si="15"/>
        <v>4752.2</v>
      </c>
      <c r="Q35" s="64">
        <f t="shared" si="15"/>
        <v>5619.4</v>
      </c>
      <c r="R35" s="64">
        <f t="shared" si="15"/>
        <v>5099.1000000000004</v>
      </c>
      <c r="S35" s="64">
        <f t="shared" si="15"/>
        <v>7527.3</v>
      </c>
      <c r="T35" s="64">
        <f t="shared" si="15"/>
        <v>10406.299999999999</v>
      </c>
      <c r="U35" s="64">
        <f t="shared" si="16"/>
        <v>5789.4</v>
      </c>
      <c r="V35" s="64">
        <f t="shared" si="16"/>
        <v>7368.3</v>
      </c>
    </row>
    <row r="36" spans="1:22" s="91" customFormat="1" x14ac:dyDescent="0.2">
      <c r="A36" s="87" t="s">
        <v>39</v>
      </c>
      <c r="B36" s="92" t="s">
        <v>83</v>
      </c>
      <c r="C36" s="89">
        <v>360</v>
      </c>
      <c r="D36" s="64">
        <f t="shared" si="12"/>
        <v>13645.1</v>
      </c>
      <c r="E36" s="56">
        <v>37.902999999999999</v>
      </c>
      <c r="F36" s="64">
        <f t="shared" si="13"/>
        <v>3964.3</v>
      </c>
      <c r="G36" s="60">
        <v>11.012</v>
      </c>
      <c r="H36" s="57">
        <f t="shared" si="17"/>
        <v>4009.9</v>
      </c>
      <c r="I36" s="60">
        <v>11.138681696800001</v>
      </c>
      <c r="J36" s="64">
        <f t="shared" si="14"/>
        <v>3978</v>
      </c>
      <c r="K36" s="60">
        <v>11.05</v>
      </c>
      <c r="L36" s="93"/>
      <c r="M36" s="93"/>
      <c r="N36" s="57">
        <f t="shared" si="18"/>
        <v>4101.8</v>
      </c>
      <c r="O36" s="60">
        <v>11.394</v>
      </c>
      <c r="P36" s="64">
        <f t="shared" si="15"/>
        <v>5431.1</v>
      </c>
      <c r="Q36" s="64">
        <f t="shared" si="15"/>
        <v>6422.2</v>
      </c>
      <c r="R36" s="64">
        <f t="shared" si="15"/>
        <v>5827.6</v>
      </c>
      <c r="S36" s="64">
        <f t="shared" si="15"/>
        <v>8602.6</v>
      </c>
      <c r="T36" s="64">
        <f t="shared" si="15"/>
        <v>11893</v>
      </c>
      <c r="U36" s="64">
        <f t="shared" si="16"/>
        <v>6616.3</v>
      </c>
      <c r="V36" s="64">
        <f t="shared" si="16"/>
        <v>8420.7999999999993</v>
      </c>
    </row>
    <row r="37" spans="1:22" s="91" customFormat="1" x14ac:dyDescent="0.2">
      <c r="A37" s="87" t="s">
        <v>61</v>
      </c>
      <c r="B37" s="92" t="s">
        <v>84</v>
      </c>
      <c r="C37" s="89">
        <v>102</v>
      </c>
      <c r="D37" s="64">
        <f t="shared" si="12"/>
        <v>3866.1</v>
      </c>
      <c r="E37" s="56">
        <v>37.902999999999999</v>
      </c>
      <c r="F37" s="64">
        <f t="shared" si="13"/>
        <v>1123.2</v>
      </c>
      <c r="G37" s="60">
        <v>11.012</v>
      </c>
      <c r="H37" s="57">
        <f t="shared" si="17"/>
        <v>1136.2</v>
      </c>
      <c r="I37" s="60">
        <v>11.139224544000001</v>
      </c>
      <c r="J37" s="64">
        <f t="shared" si="14"/>
        <v>1127.0999999999999</v>
      </c>
      <c r="K37" s="60">
        <v>11.05</v>
      </c>
      <c r="L37" s="93"/>
      <c r="M37" s="93"/>
      <c r="N37" s="57">
        <f t="shared" si="18"/>
        <v>1162.2</v>
      </c>
      <c r="O37" s="60">
        <v>11.394</v>
      </c>
      <c r="P37" s="64">
        <f t="shared" si="15"/>
        <v>1538.8</v>
      </c>
      <c r="Q37" s="64">
        <f t="shared" si="15"/>
        <v>1819.6</v>
      </c>
      <c r="R37" s="64">
        <f t="shared" si="15"/>
        <v>1651.1</v>
      </c>
      <c r="S37" s="64">
        <f t="shared" si="15"/>
        <v>2437.4</v>
      </c>
      <c r="T37" s="64">
        <f t="shared" si="15"/>
        <v>3369.7</v>
      </c>
      <c r="U37" s="64">
        <f t="shared" si="16"/>
        <v>1874.7</v>
      </c>
      <c r="V37" s="64">
        <f t="shared" si="16"/>
        <v>2386</v>
      </c>
    </row>
    <row r="38" spans="1:22" s="91" customFormat="1" x14ac:dyDescent="0.2">
      <c r="A38" s="87" t="s">
        <v>74</v>
      </c>
      <c r="B38" s="92" t="s">
        <v>85</v>
      </c>
      <c r="C38" s="89">
        <v>111</v>
      </c>
      <c r="D38" s="64">
        <f t="shared" si="12"/>
        <v>4207.2</v>
      </c>
      <c r="E38" s="56">
        <v>37.902999999999999</v>
      </c>
      <c r="F38" s="64">
        <f t="shared" si="13"/>
        <v>1222.3</v>
      </c>
      <c r="G38" s="60">
        <v>11.012</v>
      </c>
      <c r="H38" s="57">
        <f t="shared" si="17"/>
        <v>1236.3</v>
      </c>
      <c r="I38" s="60">
        <v>11.138218495135137</v>
      </c>
      <c r="J38" s="64">
        <f t="shared" si="14"/>
        <v>1226.5999999999999</v>
      </c>
      <c r="K38" s="60">
        <v>11.05</v>
      </c>
      <c r="L38" s="93"/>
      <c r="M38" s="93"/>
      <c r="N38" s="57">
        <f t="shared" si="18"/>
        <v>1264.7</v>
      </c>
      <c r="O38" s="60">
        <v>11.394</v>
      </c>
      <c r="P38" s="64">
        <f t="shared" si="15"/>
        <v>1674.6</v>
      </c>
      <c r="Q38" s="64">
        <f t="shared" si="15"/>
        <v>1980.2</v>
      </c>
      <c r="R38" s="64">
        <f t="shared" si="15"/>
        <v>1796.8</v>
      </c>
      <c r="S38" s="64">
        <f t="shared" si="15"/>
        <v>2652.5</v>
      </c>
      <c r="T38" s="64">
        <f t="shared" si="15"/>
        <v>3667</v>
      </c>
      <c r="U38" s="64">
        <f t="shared" si="16"/>
        <v>2039.9</v>
      </c>
      <c r="V38" s="64">
        <f t="shared" si="16"/>
        <v>2596.1999999999998</v>
      </c>
    </row>
    <row r="39" spans="1:22" s="91" customFormat="1" x14ac:dyDescent="0.2">
      <c r="A39" s="87" t="s">
        <v>51</v>
      </c>
      <c r="B39" s="92" t="s">
        <v>86</v>
      </c>
      <c r="C39" s="89">
        <v>176</v>
      </c>
      <c r="D39" s="64">
        <f t="shared" si="12"/>
        <v>6670.9</v>
      </c>
      <c r="E39" s="56">
        <v>37.902999999999999</v>
      </c>
      <c r="F39" s="64">
        <f t="shared" si="13"/>
        <v>1938.1</v>
      </c>
      <c r="G39" s="60">
        <v>11.012</v>
      </c>
      <c r="H39" s="57">
        <f t="shared" si="17"/>
        <v>1960.5</v>
      </c>
      <c r="I39" s="60">
        <v>11.139026263772729</v>
      </c>
      <c r="J39" s="64">
        <f t="shared" si="14"/>
        <v>1944.8</v>
      </c>
      <c r="K39" s="60">
        <v>11.05</v>
      </c>
      <c r="L39" s="93"/>
      <c r="M39" s="93"/>
      <c r="N39" s="57">
        <f t="shared" si="18"/>
        <v>2005.3</v>
      </c>
      <c r="O39" s="60">
        <v>11.394</v>
      </c>
      <c r="P39" s="64">
        <f t="shared" si="15"/>
        <v>2655.2</v>
      </c>
      <c r="Q39" s="64">
        <f t="shared" si="15"/>
        <v>3139.7</v>
      </c>
      <c r="R39" s="64">
        <f t="shared" si="15"/>
        <v>2849</v>
      </c>
      <c r="S39" s="64">
        <f t="shared" si="15"/>
        <v>4205.7</v>
      </c>
      <c r="T39" s="64">
        <f t="shared" si="15"/>
        <v>5814.3</v>
      </c>
      <c r="U39" s="64">
        <f t="shared" si="16"/>
        <v>3234.8</v>
      </c>
      <c r="V39" s="64">
        <f t="shared" si="16"/>
        <v>4117.1000000000004</v>
      </c>
    </row>
    <row r="40" spans="1:22" s="91" customFormat="1" x14ac:dyDescent="0.2">
      <c r="A40" s="87" t="s">
        <v>70</v>
      </c>
      <c r="B40" s="92" t="s">
        <v>87</v>
      </c>
      <c r="C40" s="89">
        <v>326</v>
      </c>
      <c r="D40" s="64">
        <f t="shared" si="12"/>
        <v>12356.4</v>
      </c>
      <c r="E40" s="56">
        <v>37.902999999999999</v>
      </c>
      <c r="F40" s="64">
        <f t="shared" si="13"/>
        <v>3589.9</v>
      </c>
      <c r="G40" s="60">
        <v>11.012</v>
      </c>
      <c r="H40" s="57">
        <f t="shared" si="17"/>
        <v>3631.2</v>
      </c>
      <c r="I40" s="60">
        <v>11.138625080834357</v>
      </c>
      <c r="J40" s="64">
        <f t="shared" si="14"/>
        <v>3602.3</v>
      </c>
      <c r="K40" s="60">
        <v>11.05</v>
      </c>
      <c r="L40" s="93"/>
      <c r="M40" s="93"/>
      <c r="N40" s="57">
        <f t="shared" si="18"/>
        <v>3714.4</v>
      </c>
      <c r="O40" s="60">
        <v>11.394</v>
      </c>
      <c r="P40" s="64">
        <f t="shared" ref="P40:T49" si="19">ROUND($C40*$G40*P$6,1)</f>
        <v>4918.2</v>
      </c>
      <c r="Q40" s="64">
        <f t="shared" si="19"/>
        <v>5815.7</v>
      </c>
      <c r="R40" s="64">
        <f t="shared" si="19"/>
        <v>5277.2</v>
      </c>
      <c r="S40" s="64">
        <f t="shared" si="19"/>
        <v>7790.1</v>
      </c>
      <c r="T40" s="64">
        <f t="shared" si="19"/>
        <v>10769.7</v>
      </c>
      <c r="U40" s="64">
        <f t="shared" si="16"/>
        <v>5991.5</v>
      </c>
      <c r="V40" s="64">
        <f t="shared" si="16"/>
        <v>7625.5</v>
      </c>
    </row>
    <row r="41" spans="1:22" s="91" customFormat="1" x14ac:dyDescent="0.2">
      <c r="A41" s="87" t="s">
        <v>47</v>
      </c>
      <c r="B41" s="92" t="s">
        <v>88</v>
      </c>
      <c r="C41" s="89">
        <v>159</v>
      </c>
      <c r="D41" s="64">
        <f t="shared" si="12"/>
        <v>6026.6</v>
      </c>
      <c r="E41" s="56">
        <v>37.902999999999999</v>
      </c>
      <c r="F41" s="64">
        <f t="shared" si="13"/>
        <v>1750.9</v>
      </c>
      <c r="G41" s="60">
        <v>11.012</v>
      </c>
      <c r="H41" s="57">
        <f t="shared" si="17"/>
        <v>1771</v>
      </c>
      <c r="I41" s="60">
        <v>11.138258832</v>
      </c>
      <c r="J41" s="64">
        <f t="shared" si="14"/>
        <v>1757</v>
      </c>
      <c r="K41" s="60">
        <v>11.05</v>
      </c>
      <c r="L41" s="93"/>
      <c r="M41" s="93"/>
      <c r="N41" s="57">
        <f t="shared" si="18"/>
        <v>1811.6</v>
      </c>
      <c r="O41" s="60">
        <v>11.394</v>
      </c>
      <c r="P41" s="64">
        <f t="shared" si="19"/>
        <v>2398.6999999999998</v>
      </c>
      <c r="Q41" s="64">
        <f t="shared" si="19"/>
        <v>2836.5</v>
      </c>
      <c r="R41" s="64">
        <f t="shared" si="19"/>
        <v>2573.8000000000002</v>
      </c>
      <c r="S41" s="64">
        <f t="shared" si="19"/>
        <v>3799.5</v>
      </c>
      <c r="T41" s="64">
        <f t="shared" si="19"/>
        <v>5252.7</v>
      </c>
      <c r="U41" s="64">
        <f t="shared" si="16"/>
        <v>2922.2</v>
      </c>
      <c r="V41" s="64">
        <f t="shared" si="16"/>
        <v>3719.1</v>
      </c>
    </row>
    <row r="42" spans="1:22" s="91" customFormat="1" x14ac:dyDescent="0.2">
      <c r="A42" s="87" t="s">
        <v>60</v>
      </c>
      <c r="B42" s="92" t="s">
        <v>89</v>
      </c>
      <c r="C42" s="89">
        <v>30</v>
      </c>
      <c r="D42" s="64">
        <f t="shared" si="12"/>
        <v>1137.0999999999999</v>
      </c>
      <c r="E42" s="56">
        <v>37.902999999999999</v>
      </c>
      <c r="F42" s="64">
        <f t="shared" si="13"/>
        <v>330.4</v>
      </c>
      <c r="G42" s="60">
        <v>11.012</v>
      </c>
      <c r="H42" s="57">
        <f t="shared" si="17"/>
        <v>334.1</v>
      </c>
      <c r="I42" s="60">
        <v>11.137363353600001</v>
      </c>
      <c r="J42" s="64">
        <f t="shared" si="14"/>
        <v>331.5</v>
      </c>
      <c r="K42" s="60">
        <v>11.05</v>
      </c>
      <c r="L42" s="93"/>
      <c r="M42" s="93"/>
      <c r="N42" s="57">
        <f t="shared" si="18"/>
        <v>341.8</v>
      </c>
      <c r="O42" s="60">
        <v>11.394</v>
      </c>
      <c r="P42" s="64">
        <f t="shared" si="19"/>
        <v>452.6</v>
      </c>
      <c r="Q42" s="64">
        <f t="shared" si="19"/>
        <v>535.20000000000005</v>
      </c>
      <c r="R42" s="64">
        <f t="shared" si="19"/>
        <v>485.6</v>
      </c>
      <c r="S42" s="64">
        <f t="shared" si="19"/>
        <v>716.9</v>
      </c>
      <c r="T42" s="64">
        <f t="shared" si="19"/>
        <v>991.1</v>
      </c>
      <c r="U42" s="64">
        <f t="shared" si="16"/>
        <v>551.29999999999995</v>
      </c>
      <c r="V42" s="64">
        <f t="shared" si="16"/>
        <v>701.6</v>
      </c>
    </row>
    <row r="43" spans="1:22" s="91" customFormat="1" x14ac:dyDescent="0.2">
      <c r="A43" s="87" t="s">
        <v>56</v>
      </c>
      <c r="B43" s="92" t="s">
        <v>90</v>
      </c>
      <c r="C43" s="89">
        <v>100</v>
      </c>
      <c r="D43" s="64">
        <f t="shared" si="12"/>
        <v>3790.3</v>
      </c>
      <c r="E43" s="56">
        <v>37.902999999999999</v>
      </c>
      <c r="F43" s="64">
        <f t="shared" si="13"/>
        <v>1101.2</v>
      </c>
      <c r="G43" s="60">
        <v>11.012</v>
      </c>
      <c r="H43" s="57">
        <f t="shared" si="17"/>
        <v>1113.9000000000001</v>
      </c>
      <c r="I43" s="60">
        <v>11.138945365440001</v>
      </c>
      <c r="J43" s="64">
        <f t="shared" si="14"/>
        <v>1105</v>
      </c>
      <c r="K43" s="60">
        <v>11.05</v>
      </c>
      <c r="L43" s="93"/>
      <c r="M43" s="93"/>
      <c r="N43" s="57">
        <f t="shared" si="18"/>
        <v>1139.4000000000001</v>
      </c>
      <c r="O43" s="60">
        <v>11.394</v>
      </c>
      <c r="P43" s="64">
        <f t="shared" si="19"/>
        <v>1508.6</v>
      </c>
      <c r="Q43" s="64">
        <f t="shared" si="19"/>
        <v>1783.9</v>
      </c>
      <c r="R43" s="64">
        <f t="shared" si="19"/>
        <v>1618.8</v>
      </c>
      <c r="S43" s="64">
        <f t="shared" si="19"/>
        <v>2389.6</v>
      </c>
      <c r="T43" s="64">
        <f t="shared" si="19"/>
        <v>3303.6</v>
      </c>
      <c r="U43" s="64">
        <f t="shared" si="16"/>
        <v>1837.9</v>
      </c>
      <c r="V43" s="64">
        <f t="shared" si="16"/>
        <v>2339.1999999999998</v>
      </c>
    </row>
    <row r="44" spans="1:22" s="91" customFormat="1" ht="24" x14ac:dyDescent="0.2">
      <c r="A44" s="87" t="s">
        <v>50</v>
      </c>
      <c r="B44" s="92" t="s">
        <v>91</v>
      </c>
      <c r="C44" s="89">
        <v>50</v>
      </c>
      <c r="D44" s="64">
        <f t="shared" si="12"/>
        <v>1895.2</v>
      </c>
      <c r="E44" s="56">
        <v>37.902999999999999</v>
      </c>
      <c r="F44" s="64">
        <f t="shared" si="13"/>
        <v>550.6</v>
      </c>
      <c r="G44" s="60">
        <v>11.012</v>
      </c>
      <c r="H44" s="57">
        <f t="shared" si="17"/>
        <v>556.9</v>
      </c>
      <c r="I44" s="60">
        <v>11.138945365440001</v>
      </c>
      <c r="J44" s="64">
        <f t="shared" si="14"/>
        <v>552.5</v>
      </c>
      <c r="K44" s="60">
        <v>11.05</v>
      </c>
      <c r="L44" s="93"/>
      <c r="M44" s="93"/>
      <c r="N44" s="57">
        <f t="shared" si="18"/>
        <v>569.70000000000005</v>
      </c>
      <c r="O44" s="60">
        <v>11.394</v>
      </c>
      <c r="P44" s="64">
        <f t="shared" si="19"/>
        <v>754.3</v>
      </c>
      <c r="Q44" s="64">
        <f t="shared" si="19"/>
        <v>892</v>
      </c>
      <c r="R44" s="64">
        <f t="shared" si="19"/>
        <v>809.4</v>
      </c>
      <c r="S44" s="64">
        <f t="shared" si="19"/>
        <v>1194.8</v>
      </c>
      <c r="T44" s="64">
        <f t="shared" si="19"/>
        <v>1651.8</v>
      </c>
      <c r="U44" s="64">
        <f t="shared" si="16"/>
        <v>918.9</v>
      </c>
      <c r="V44" s="64">
        <f t="shared" si="16"/>
        <v>1169.5</v>
      </c>
    </row>
    <row r="45" spans="1:22" s="91" customFormat="1" ht="24" x14ac:dyDescent="0.2">
      <c r="A45" s="87" t="s">
        <v>69</v>
      </c>
      <c r="B45" s="92" t="s">
        <v>115</v>
      </c>
      <c r="C45" s="89">
        <v>137</v>
      </c>
      <c r="D45" s="64">
        <f t="shared" si="12"/>
        <v>5192.7</v>
      </c>
      <c r="E45" s="56">
        <v>37.902999999999999</v>
      </c>
      <c r="F45" s="64">
        <f t="shared" si="13"/>
        <v>1508.6</v>
      </c>
      <c r="G45" s="60">
        <v>11.012</v>
      </c>
      <c r="H45" s="57">
        <f t="shared" si="17"/>
        <v>1526.1</v>
      </c>
      <c r="I45" s="60">
        <v>11.139326433985406</v>
      </c>
      <c r="J45" s="64">
        <f t="shared" si="14"/>
        <v>1513.9</v>
      </c>
      <c r="K45" s="60">
        <v>11.05</v>
      </c>
      <c r="L45" s="93"/>
      <c r="M45" s="93"/>
      <c r="N45" s="57">
        <f t="shared" si="18"/>
        <v>1561</v>
      </c>
      <c r="O45" s="60">
        <v>11.394</v>
      </c>
      <c r="P45" s="64">
        <f t="shared" si="19"/>
        <v>2066.8000000000002</v>
      </c>
      <c r="Q45" s="64">
        <f t="shared" si="19"/>
        <v>2444</v>
      </c>
      <c r="R45" s="64">
        <f t="shared" si="19"/>
        <v>2217.6999999999998</v>
      </c>
      <c r="S45" s="64">
        <f t="shared" si="19"/>
        <v>3273.8</v>
      </c>
      <c r="T45" s="64">
        <f t="shared" si="19"/>
        <v>4525.8999999999996</v>
      </c>
      <c r="U45" s="64">
        <f t="shared" si="16"/>
        <v>2518.1</v>
      </c>
      <c r="V45" s="64">
        <f t="shared" si="16"/>
        <v>3204.8</v>
      </c>
    </row>
    <row r="46" spans="1:22" s="91" customFormat="1" ht="24" x14ac:dyDescent="0.2">
      <c r="A46" s="87" t="s">
        <v>41</v>
      </c>
      <c r="B46" s="92" t="s">
        <v>116</v>
      </c>
      <c r="C46" s="89">
        <v>50</v>
      </c>
      <c r="D46" s="64">
        <f t="shared" si="12"/>
        <v>1895.2</v>
      </c>
      <c r="E46" s="56">
        <v>37.902999999999999</v>
      </c>
      <c r="F46" s="64">
        <f t="shared" si="13"/>
        <v>550.6</v>
      </c>
      <c r="G46" s="60">
        <v>11.012</v>
      </c>
      <c r="H46" s="57">
        <f t="shared" si="17"/>
        <v>556.9</v>
      </c>
      <c r="I46" s="60">
        <v>11.138945365440001</v>
      </c>
      <c r="J46" s="64">
        <f t="shared" si="14"/>
        <v>552.5</v>
      </c>
      <c r="K46" s="60">
        <v>11.05</v>
      </c>
      <c r="L46" s="93"/>
      <c r="M46" s="93"/>
      <c r="N46" s="57">
        <f t="shared" si="18"/>
        <v>569.70000000000005</v>
      </c>
      <c r="O46" s="60">
        <v>11.394</v>
      </c>
      <c r="P46" s="64">
        <f t="shared" si="19"/>
        <v>754.3</v>
      </c>
      <c r="Q46" s="64">
        <f t="shared" si="19"/>
        <v>892</v>
      </c>
      <c r="R46" s="64">
        <f t="shared" si="19"/>
        <v>809.4</v>
      </c>
      <c r="S46" s="64">
        <f t="shared" si="19"/>
        <v>1194.8</v>
      </c>
      <c r="T46" s="64">
        <f t="shared" si="19"/>
        <v>1651.8</v>
      </c>
      <c r="U46" s="64">
        <f t="shared" si="16"/>
        <v>918.9</v>
      </c>
      <c r="V46" s="64">
        <f t="shared" si="16"/>
        <v>1169.5</v>
      </c>
    </row>
    <row r="47" spans="1:22" s="91" customFormat="1" x14ac:dyDescent="0.2">
      <c r="A47" s="87" t="s">
        <v>67</v>
      </c>
      <c r="B47" s="92" t="s">
        <v>92</v>
      </c>
      <c r="C47" s="89">
        <v>50</v>
      </c>
      <c r="D47" s="64">
        <f t="shared" si="12"/>
        <v>1895.2</v>
      </c>
      <c r="E47" s="56">
        <v>37.902999999999999</v>
      </c>
      <c r="F47" s="64">
        <f t="shared" si="13"/>
        <v>550.6</v>
      </c>
      <c r="G47" s="60">
        <v>11.012</v>
      </c>
      <c r="H47" s="57">
        <f t="shared" si="17"/>
        <v>556.9</v>
      </c>
      <c r="I47" s="60">
        <v>11.138945365440001</v>
      </c>
      <c r="J47" s="64">
        <f t="shared" si="14"/>
        <v>552.5</v>
      </c>
      <c r="K47" s="60">
        <v>11.05</v>
      </c>
      <c r="L47" s="93"/>
      <c r="M47" s="93"/>
      <c r="N47" s="57">
        <f t="shared" si="18"/>
        <v>569.70000000000005</v>
      </c>
      <c r="O47" s="60">
        <v>11.394</v>
      </c>
      <c r="P47" s="64">
        <f t="shared" si="19"/>
        <v>754.3</v>
      </c>
      <c r="Q47" s="64">
        <f t="shared" si="19"/>
        <v>892</v>
      </c>
      <c r="R47" s="64">
        <f t="shared" si="19"/>
        <v>809.4</v>
      </c>
      <c r="S47" s="64">
        <f t="shared" si="19"/>
        <v>1194.8</v>
      </c>
      <c r="T47" s="64">
        <f t="shared" si="19"/>
        <v>1651.8</v>
      </c>
      <c r="U47" s="64">
        <f t="shared" si="16"/>
        <v>918.9</v>
      </c>
      <c r="V47" s="64">
        <f t="shared" si="16"/>
        <v>1169.5</v>
      </c>
    </row>
    <row r="48" spans="1:22" s="91" customFormat="1" x14ac:dyDescent="0.2">
      <c r="A48" s="87" t="s">
        <v>59</v>
      </c>
      <c r="B48" s="94" t="s">
        <v>114</v>
      </c>
      <c r="C48" s="89">
        <v>137</v>
      </c>
      <c r="D48" s="64">
        <f t="shared" si="12"/>
        <v>5192.7</v>
      </c>
      <c r="E48" s="56">
        <v>37.902999999999999</v>
      </c>
      <c r="F48" s="64">
        <f t="shared" si="13"/>
        <v>1508.6</v>
      </c>
      <c r="G48" s="60">
        <v>11.012</v>
      </c>
      <c r="H48" s="57">
        <f t="shared" si="17"/>
        <v>1526.1</v>
      </c>
      <c r="I48" s="60">
        <v>11.139326433985406</v>
      </c>
      <c r="J48" s="64">
        <f t="shared" si="14"/>
        <v>1513.9</v>
      </c>
      <c r="K48" s="60">
        <v>11.05</v>
      </c>
      <c r="L48" s="93"/>
      <c r="M48" s="93"/>
      <c r="N48" s="57">
        <f t="shared" si="18"/>
        <v>1561</v>
      </c>
      <c r="O48" s="60">
        <v>11.394</v>
      </c>
      <c r="P48" s="64">
        <f t="shared" si="19"/>
        <v>2066.8000000000002</v>
      </c>
      <c r="Q48" s="64">
        <f t="shared" si="19"/>
        <v>2444</v>
      </c>
      <c r="R48" s="64">
        <f t="shared" si="19"/>
        <v>2217.6999999999998</v>
      </c>
      <c r="S48" s="64">
        <f t="shared" si="19"/>
        <v>3273.8</v>
      </c>
      <c r="T48" s="64">
        <f t="shared" si="19"/>
        <v>4525.8999999999996</v>
      </c>
      <c r="U48" s="64">
        <f t="shared" si="16"/>
        <v>2518.1</v>
      </c>
      <c r="V48" s="64">
        <f t="shared" si="16"/>
        <v>3204.8</v>
      </c>
    </row>
    <row r="49" spans="1:22" s="91" customFormat="1" x14ac:dyDescent="0.2">
      <c r="A49" s="87" t="s">
        <v>76</v>
      </c>
      <c r="B49" s="92" t="s">
        <v>93</v>
      </c>
      <c r="C49" s="89">
        <v>36</v>
      </c>
      <c r="D49" s="64">
        <f t="shared" si="12"/>
        <v>1364.5</v>
      </c>
      <c r="E49" s="56">
        <v>37.902999999999999</v>
      </c>
      <c r="F49" s="64">
        <f t="shared" si="13"/>
        <v>396.4</v>
      </c>
      <c r="G49" s="60">
        <v>11.012</v>
      </c>
      <c r="H49" s="57">
        <f t="shared" si="17"/>
        <v>400.9</v>
      </c>
      <c r="I49" s="60">
        <v>11.136704182000003</v>
      </c>
      <c r="J49" s="64">
        <f t="shared" si="14"/>
        <v>397.8</v>
      </c>
      <c r="K49" s="60">
        <v>11.05</v>
      </c>
      <c r="L49" s="93"/>
      <c r="M49" s="93"/>
      <c r="N49" s="57">
        <f t="shared" si="18"/>
        <v>410.2</v>
      </c>
      <c r="O49" s="60">
        <v>11.394</v>
      </c>
      <c r="P49" s="64">
        <f t="shared" si="19"/>
        <v>543.1</v>
      </c>
      <c r="Q49" s="64">
        <f t="shared" si="19"/>
        <v>642.20000000000005</v>
      </c>
      <c r="R49" s="64">
        <f t="shared" si="19"/>
        <v>582.79999999999995</v>
      </c>
      <c r="S49" s="64">
        <f t="shared" si="19"/>
        <v>860.3</v>
      </c>
      <c r="T49" s="64">
        <f t="shared" si="19"/>
        <v>1189.3</v>
      </c>
      <c r="U49" s="64">
        <f t="shared" si="16"/>
        <v>661.5</v>
      </c>
      <c r="V49" s="64">
        <f t="shared" si="16"/>
        <v>841.9</v>
      </c>
    </row>
    <row r="50" spans="1:22" s="91" customFormat="1" x14ac:dyDescent="0.2">
      <c r="A50" s="87" t="s">
        <v>65</v>
      </c>
      <c r="B50" s="92" t="s">
        <v>94</v>
      </c>
      <c r="C50" s="89">
        <v>25</v>
      </c>
      <c r="D50" s="64">
        <f t="shared" si="12"/>
        <v>947.6</v>
      </c>
      <c r="E50" s="56">
        <v>37.902999999999999</v>
      </c>
      <c r="F50" s="64">
        <f t="shared" si="13"/>
        <v>275.3</v>
      </c>
      <c r="G50" s="60">
        <v>11.012</v>
      </c>
      <c r="H50" s="57">
        <f t="shared" si="17"/>
        <v>278.5</v>
      </c>
      <c r="I50" s="60">
        <v>11.138945365440001</v>
      </c>
      <c r="J50" s="64">
        <f t="shared" si="14"/>
        <v>276.3</v>
      </c>
      <c r="K50" s="60">
        <v>11.05</v>
      </c>
      <c r="L50" s="93"/>
      <c r="M50" s="93"/>
      <c r="N50" s="57">
        <f t="shared" si="18"/>
        <v>284.89999999999998</v>
      </c>
      <c r="O50" s="60">
        <v>11.394</v>
      </c>
      <c r="P50" s="64">
        <f t="shared" ref="P50:T59" si="20">ROUND($C50*$G50*P$6,1)</f>
        <v>377.2</v>
      </c>
      <c r="Q50" s="64">
        <f t="shared" si="20"/>
        <v>446</v>
      </c>
      <c r="R50" s="64">
        <f t="shared" si="20"/>
        <v>404.7</v>
      </c>
      <c r="S50" s="64">
        <f t="shared" si="20"/>
        <v>597.4</v>
      </c>
      <c r="T50" s="64">
        <f t="shared" si="20"/>
        <v>825.9</v>
      </c>
      <c r="U50" s="64">
        <f t="shared" ref="U50:V71" si="21">ROUND($H50*U$6,1)</f>
        <v>459.5</v>
      </c>
      <c r="V50" s="64">
        <f t="shared" si="21"/>
        <v>584.9</v>
      </c>
    </row>
    <row r="51" spans="1:22" s="91" customFormat="1" x14ac:dyDescent="0.2">
      <c r="A51" s="87" t="s">
        <v>44</v>
      </c>
      <c r="B51" s="92" t="s">
        <v>95</v>
      </c>
      <c r="C51" s="89">
        <v>132</v>
      </c>
      <c r="D51" s="64">
        <f t="shared" si="12"/>
        <v>5003.2</v>
      </c>
      <c r="E51" s="56">
        <v>37.902999999999999</v>
      </c>
      <c r="F51" s="64">
        <f t="shared" si="13"/>
        <v>1453.6</v>
      </c>
      <c r="G51" s="60">
        <v>11.012</v>
      </c>
      <c r="H51" s="57">
        <f t="shared" si="17"/>
        <v>1470.3</v>
      </c>
      <c r="I51" s="60">
        <v>11.138801546181821</v>
      </c>
      <c r="J51" s="64">
        <f t="shared" si="14"/>
        <v>1458.6</v>
      </c>
      <c r="K51" s="60">
        <v>11.05</v>
      </c>
      <c r="L51" s="93"/>
      <c r="M51" s="93"/>
      <c r="N51" s="57">
        <f t="shared" si="18"/>
        <v>1504</v>
      </c>
      <c r="O51" s="60">
        <v>11.394</v>
      </c>
      <c r="P51" s="64">
        <f t="shared" si="20"/>
        <v>1991.4</v>
      </c>
      <c r="Q51" s="64">
        <f t="shared" si="20"/>
        <v>2354.8000000000002</v>
      </c>
      <c r="R51" s="64">
        <f t="shared" si="20"/>
        <v>2136.8000000000002</v>
      </c>
      <c r="S51" s="64">
        <f t="shared" si="20"/>
        <v>3154.3</v>
      </c>
      <c r="T51" s="64">
        <f t="shared" si="20"/>
        <v>4360.8</v>
      </c>
      <c r="U51" s="64">
        <f t="shared" si="21"/>
        <v>2426</v>
      </c>
      <c r="V51" s="64">
        <f t="shared" si="21"/>
        <v>3087.6</v>
      </c>
    </row>
    <row r="52" spans="1:22" s="91" customFormat="1" x14ac:dyDescent="0.2">
      <c r="A52" s="87" t="s">
        <v>58</v>
      </c>
      <c r="B52" s="92" t="s">
        <v>96</v>
      </c>
      <c r="C52" s="89">
        <v>280</v>
      </c>
      <c r="D52" s="64">
        <f t="shared" si="12"/>
        <v>10612.8</v>
      </c>
      <c r="E52" s="56">
        <v>37.902999999999999</v>
      </c>
      <c r="F52" s="64">
        <f t="shared" si="13"/>
        <v>3083.4</v>
      </c>
      <c r="G52" s="60">
        <v>11.012</v>
      </c>
      <c r="H52" s="57">
        <f t="shared" si="17"/>
        <v>3118.7</v>
      </c>
      <c r="I52" s="60">
        <v>11.138352111000001</v>
      </c>
      <c r="J52" s="64">
        <f t="shared" si="14"/>
        <v>3094</v>
      </c>
      <c r="K52" s="60">
        <v>11.05</v>
      </c>
      <c r="L52" s="93"/>
      <c r="M52" s="93"/>
      <c r="N52" s="57">
        <f t="shared" si="18"/>
        <v>3190.3</v>
      </c>
      <c r="O52" s="60">
        <v>11.394</v>
      </c>
      <c r="P52" s="64">
        <f t="shared" si="20"/>
        <v>4224.2</v>
      </c>
      <c r="Q52" s="64">
        <f t="shared" si="20"/>
        <v>4995</v>
      </c>
      <c r="R52" s="64">
        <f t="shared" si="20"/>
        <v>4532.5</v>
      </c>
      <c r="S52" s="64">
        <f t="shared" si="20"/>
        <v>6690.9</v>
      </c>
      <c r="T52" s="64">
        <f t="shared" si="20"/>
        <v>9250.1</v>
      </c>
      <c r="U52" s="64">
        <f t="shared" si="21"/>
        <v>5145.8999999999996</v>
      </c>
      <c r="V52" s="64">
        <f t="shared" si="21"/>
        <v>6549.3</v>
      </c>
    </row>
    <row r="53" spans="1:22" s="91" customFormat="1" x14ac:dyDescent="0.2">
      <c r="A53" s="87" t="s">
        <v>54</v>
      </c>
      <c r="B53" s="92" t="s">
        <v>97</v>
      </c>
      <c r="C53" s="89">
        <v>280</v>
      </c>
      <c r="D53" s="64">
        <f t="shared" si="12"/>
        <v>10612.8</v>
      </c>
      <c r="E53" s="56">
        <v>37.902999999999999</v>
      </c>
      <c r="F53" s="64">
        <f t="shared" si="13"/>
        <v>3083.4</v>
      </c>
      <c r="G53" s="60">
        <v>11.012</v>
      </c>
      <c r="H53" s="57">
        <f t="shared" si="17"/>
        <v>3118.7</v>
      </c>
      <c r="I53" s="60">
        <v>11.138352111000001</v>
      </c>
      <c r="J53" s="64">
        <f t="shared" si="14"/>
        <v>3094</v>
      </c>
      <c r="K53" s="60">
        <v>11.05</v>
      </c>
      <c r="L53" s="93"/>
      <c r="M53" s="93"/>
      <c r="N53" s="57">
        <f t="shared" si="18"/>
        <v>3190.3</v>
      </c>
      <c r="O53" s="60">
        <v>11.394</v>
      </c>
      <c r="P53" s="64">
        <f t="shared" si="20"/>
        <v>4224.2</v>
      </c>
      <c r="Q53" s="64">
        <f t="shared" si="20"/>
        <v>4995</v>
      </c>
      <c r="R53" s="64">
        <f t="shared" si="20"/>
        <v>4532.5</v>
      </c>
      <c r="S53" s="64">
        <f t="shared" si="20"/>
        <v>6690.9</v>
      </c>
      <c r="T53" s="64">
        <f t="shared" si="20"/>
        <v>9250.1</v>
      </c>
      <c r="U53" s="64">
        <f t="shared" si="21"/>
        <v>5145.8999999999996</v>
      </c>
      <c r="V53" s="64">
        <f t="shared" si="21"/>
        <v>6549.3</v>
      </c>
    </row>
    <row r="54" spans="1:22" s="91" customFormat="1" x14ac:dyDescent="0.2">
      <c r="A54" s="87" t="s">
        <v>72</v>
      </c>
      <c r="B54" s="92" t="s">
        <v>98</v>
      </c>
      <c r="C54" s="89">
        <v>280</v>
      </c>
      <c r="D54" s="64">
        <f t="shared" si="12"/>
        <v>10612.8</v>
      </c>
      <c r="E54" s="56">
        <v>37.902999999999999</v>
      </c>
      <c r="F54" s="64">
        <f t="shared" si="13"/>
        <v>3083.4</v>
      </c>
      <c r="G54" s="60">
        <v>11.012</v>
      </c>
      <c r="H54" s="57">
        <f t="shared" si="17"/>
        <v>3118.7</v>
      </c>
      <c r="I54" s="60">
        <v>11.138352111000001</v>
      </c>
      <c r="J54" s="64">
        <f t="shared" si="14"/>
        <v>3094</v>
      </c>
      <c r="K54" s="60">
        <v>11.05</v>
      </c>
      <c r="L54" s="93"/>
      <c r="M54" s="93"/>
      <c r="N54" s="57">
        <f t="shared" si="18"/>
        <v>3190.3</v>
      </c>
      <c r="O54" s="60">
        <v>11.394</v>
      </c>
      <c r="P54" s="64">
        <f t="shared" si="20"/>
        <v>4224.2</v>
      </c>
      <c r="Q54" s="64">
        <f t="shared" si="20"/>
        <v>4995</v>
      </c>
      <c r="R54" s="64">
        <f t="shared" si="20"/>
        <v>4532.5</v>
      </c>
      <c r="S54" s="64">
        <f t="shared" si="20"/>
        <v>6690.9</v>
      </c>
      <c r="T54" s="64">
        <f t="shared" si="20"/>
        <v>9250.1</v>
      </c>
      <c r="U54" s="64">
        <f t="shared" si="21"/>
        <v>5145.8999999999996</v>
      </c>
      <c r="V54" s="64">
        <f t="shared" si="21"/>
        <v>6549.3</v>
      </c>
    </row>
    <row r="55" spans="1:22" s="91" customFormat="1" x14ac:dyDescent="0.2">
      <c r="A55" s="87" t="s">
        <v>71</v>
      </c>
      <c r="B55" s="92" t="s">
        <v>99</v>
      </c>
      <c r="C55" s="89">
        <v>700</v>
      </c>
      <c r="D55" s="64">
        <f t="shared" si="12"/>
        <v>26532.1</v>
      </c>
      <c r="E55" s="56">
        <v>37.902999999999999</v>
      </c>
      <c r="F55" s="64">
        <f t="shared" si="13"/>
        <v>7708.4</v>
      </c>
      <c r="G55" s="60">
        <v>11.012</v>
      </c>
      <c r="H55" s="57">
        <f t="shared" si="17"/>
        <v>7797</v>
      </c>
      <c r="I55" s="60">
        <v>11.138606362902859</v>
      </c>
      <c r="J55" s="64">
        <f t="shared" si="14"/>
        <v>7735</v>
      </c>
      <c r="K55" s="60">
        <v>11.05</v>
      </c>
      <c r="L55" s="93"/>
      <c r="M55" s="93"/>
      <c r="N55" s="57">
        <f t="shared" si="18"/>
        <v>7975.8</v>
      </c>
      <c r="O55" s="60">
        <v>11.394</v>
      </c>
      <c r="P55" s="64">
        <f t="shared" si="20"/>
        <v>10560.5</v>
      </c>
      <c r="Q55" s="64">
        <f t="shared" si="20"/>
        <v>12487.6</v>
      </c>
      <c r="R55" s="64">
        <f t="shared" si="20"/>
        <v>11331.3</v>
      </c>
      <c r="S55" s="64">
        <f t="shared" si="20"/>
        <v>16727.2</v>
      </c>
      <c r="T55" s="64">
        <f t="shared" si="20"/>
        <v>23125.200000000001</v>
      </c>
      <c r="U55" s="64">
        <f t="shared" si="21"/>
        <v>12865.1</v>
      </c>
      <c r="V55" s="64">
        <f t="shared" si="21"/>
        <v>16373.7</v>
      </c>
    </row>
    <row r="56" spans="1:22" s="91" customFormat="1" ht="24" x14ac:dyDescent="0.2">
      <c r="A56" s="87" t="s">
        <v>73</v>
      </c>
      <c r="B56" s="92" t="s">
        <v>117</v>
      </c>
      <c r="C56" s="89">
        <v>700</v>
      </c>
      <c r="D56" s="64">
        <f t="shared" si="12"/>
        <v>26532.1</v>
      </c>
      <c r="E56" s="56">
        <v>37.902999999999999</v>
      </c>
      <c r="F56" s="64">
        <f t="shared" si="13"/>
        <v>7708.4</v>
      </c>
      <c r="G56" s="60">
        <v>11.012</v>
      </c>
      <c r="H56" s="57">
        <f t="shared" si="17"/>
        <v>7797</v>
      </c>
      <c r="I56" s="60">
        <v>11.138606362902859</v>
      </c>
      <c r="J56" s="64">
        <f t="shared" si="14"/>
        <v>7735</v>
      </c>
      <c r="K56" s="60">
        <v>11.05</v>
      </c>
      <c r="L56" s="93"/>
      <c r="M56" s="93"/>
      <c r="N56" s="57">
        <f t="shared" si="18"/>
        <v>7975.8</v>
      </c>
      <c r="O56" s="60">
        <v>11.394</v>
      </c>
      <c r="P56" s="64">
        <f t="shared" si="20"/>
        <v>10560.5</v>
      </c>
      <c r="Q56" s="64">
        <f t="shared" si="20"/>
        <v>12487.6</v>
      </c>
      <c r="R56" s="64">
        <f t="shared" si="20"/>
        <v>11331.3</v>
      </c>
      <c r="S56" s="64">
        <f t="shared" si="20"/>
        <v>16727.2</v>
      </c>
      <c r="T56" s="64">
        <f t="shared" si="20"/>
        <v>23125.200000000001</v>
      </c>
      <c r="U56" s="64">
        <f t="shared" si="21"/>
        <v>12865.1</v>
      </c>
      <c r="V56" s="64">
        <f t="shared" si="21"/>
        <v>16373.7</v>
      </c>
    </row>
    <row r="57" spans="1:22" s="91" customFormat="1" ht="24" x14ac:dyDescent="0.2">
      <c r="A57" s="87" t="s">
        <v>46</v>
      </c>
      <c r="B57" s="92" t="s">
        <v>118</v>
      </c>
      <c r="C57" s="89">
        <v>700</v>
      </c>
      <c r="D57" s="64">
        <f t="shared" si="12"/>
        <v>26532.1</v>
      </c>
      <c r="E57" s="56">
        <v>37.902999999999999</v>
      </c>
      <c r="F57" s="64">
        <f t="shared" si="13"/>
        <v>7708.4</v>
      </c>
      <c r="G57" s="60">
        <v>11.012</v>
      </c>
      <c r="H57" s="57">
        <f t="shared" si="17"/>
        <v>7797</v>
      </c>
      <c r="I57" s="60">
        <v>11.138606362902859</v>
      </c>
      <c r="J57" s="64">
        <f t="shared" si="14"/>
        <v>7735</v>
      </c>
      <c r="K57" s="60">
        <v>11.05</v>
      </c>
      <c r="L57" s="93"/>
      <c r="M57" s="93"/>
      <c r="N57" s="57">
        <f t="shared" si="18"/>
        <v>7975.8</v>
      </c>
      <c r="O57" s="60">
        <v>11.394</v>
      </c>
      <c r="P57" s="64">
        <f t="shared" si="20"/>
        <v>10560.5</v>
      </c>
      <c r="Q57" s="64">
        <f t="shared" si="20"/>
        <v>12487.6</v>
      </c>
      <c r="R57" s="64">
        <f t="shared" si="20"/>
        <v>11331.3</v>
      </c>
      <c r="S57" s="64">
        <f t="shared" si="20"/>
        <v>16727.2</v>
      </c>
      <c r="T57" s="64">
        <f t="shared" si="20"/>
        <v>23125.200000000001</v>
      </c>
      <c r="U57" s="64">
        <f t="shared" si="21"/>
        <v>12865.1</v>
      </c>
      <c r="V57" s="64">
        <f t="shared" si="21"/>
        <v>16373.7</v>
      </c>
    </row>
    <row r="58" spans="1:22" s="91" customFormat="1" x14ac:dyDescent="0.2">
      <c r="A58" s="87" t="s">
        <v>55</v>
      </c>
      <c r="B58" s="92" t="s">
        <v>100</v>
      </c>
      <c r="C58" s="89">
        <v>450</v>
      </c>
      <c r="D58" s="64">
        <f t="shared" si="12"/>
        <v>17056.400000000001</v>
      </c>
      <c r="E58" s="56">
        <v>37.902999999999999</v>
      </c>
      <c r="F58" s="64">
        <f t="shared" si="13"/>
        <v>4955.3999999999996</v>
      </c>
      <c r="G58" s="60">
        <v>11.012</v>
      </c>
      <c r="H58" s="57">
        <f t="shared" si="17"/>
        <v>5012.3999999999996</v>
      </c>
      <c r="I58" s="60">
        <v>11.138681696800001</v>
      </c>
      <c r="J58" s="64">
        <f t="shared" si="14"/>
        <v>4972.5</v>
      </c>
      <c r="K58" s="60">
        <v>11.05</v>
      </c>
      <c r="L58" s="93"/>
      <c r="M58" s="93"/>
      <c r="N58" s="57">
        <f t="shared" si="18"/>
        <v>5127.3</v>
      </c>
      <c r="O58" s="60">
        <v>11.394</v>
      </c>
      <c r="P58" s="64">
        <f t="shared" si="20"/>
        <v>6788.9</v>
      </c>
      <c r="Q58" s="64">
        <f t="shared" si="20"/>
        <v>8027.7</v>
      </c>
      <c r="R58" s="64">
        <f t="shared" si="20"/>
        <v>7284.4</v>
      </c>
      <c r="S58" s="64">
        <f t="shared" si="20"/>
        <v>10753.2</v>
      </c>
      <c r="T58" s="64">
        <f t="shared" si="20"/>
        <v>14866.2</v>
      </c>
      <c r="U58" s="64">
        <f t="shared" si="21"/>
        <v>8270.5</v>
      </c>
      <c r="V58" s="64">
        <f t="shared" si="21"/>
        <v>10526</v>
      </c>
    </row>
    <row r="59" spans="1:22" s="91" customFormat="1" x14ac:dyDescent="0.2">
      <c r="A59" s="87" t="s">
        <v>66</v>
      </c>
      <c r="B59" s="92" t="s">
        <v>101</v>
      </c>
      <c r="C59" s="89">
        <v>450</v>
      </c>
      <c r="D59" s="64">
        <f t="shared" si="12"/>
        <v>17056.400000000001</v>
      </c>
      <c r="E59" s="56">
        <v>37.902999999999999</v>
      </c>
      <c r="F59" s="64">
        <f t="shared" si="13"/>
        <v>4955.3999999999996</v>
      </c>
      <c r="G59" s="60">
        <v>11.012</v>
      </c>
      <c r="H59" s="57">
        <f t="shared" si="17"/>
        <v>5012.3999999999996</v>
      </c>
      <c r="I59" s="60">
        <v>11.138681696800001</v>
      </c>
      <c r="J59" s="64">
        <f t="shared" si="14"/>
        <v>4972.5</v>
      </c>
      <c r="K59" s="60">
        <v>11.05</v>
      </c>
      <c r="L59" s="93"/>
      <c r="M59" s="93"/>
      <c r="N59" s="57">
        <f t="shared" si="18"/>
        <v>5127.3</v>
      </c>
      <c r="O59" s="60">
        <v>11.394</v>
      </c>
      <c r="P59" s="64">
        <f t="shared" si="20"/>
        <v>6788.9</v>
      </c>
      <c r="Q59" s="64">
        <f t="shared" si="20"/>
        <v>8027.7</v>
      </c>
      <c r="R59" s="64">
        <f t="shared" si="20"/>
        <v>7284.4</v>
      </c>
      <c r="S59" s="64">
        <f t="shared" si="20"/>
        <v>10753.2</v>
      </c>
      <c r="T59" s="64">
        <f t="shared" si="20"/>
        <v>14866.2</v>
      </c>
      <c r="U59" s="64">
        <f t="shared" si="21"/>
        <v>8270.5</v>
      </c>
      <c r="V59" s="64">
        <f t="shared" si="21"/>
        <v>10526</v>
      </c>
    </row>
    <row r="60" spans="1:22" s="91" customFormat="1" x14ac:dyDescent="0.2">
      <c r="A60" s="87" t="s">
        <v>48</v>
      </c>
      <c r="B60" s="92" t="s">
        <v>102</v>
      </c>
      <c r="C60" s="89">
        <v>320</v>
      </c>
      <c r="D60" s="64">
        <f t="shared" si="12"/>
        <v>12129</v>
      </c>
      <c r="E60" s="56">
        <v>37.902999999999999</v>
      </c>
      <c r="F60" s="64">
        <f t="shared" si="13"/>
        <v>3523.8</v>
      </c>
      <c r="G60" s="60">
        <v>11.012</v>
      </c>
      <c r="H60" s="57">
        <f t="shared" si="17"/>
        <v>3564.4</v>
      </c>
      <c r="I60" s="60">
        <v>11.138722895025001</v>
      </c>
      <c r="J60" s="64">
        <f t="shared" si="14"/>
        <v>3536</v>
      </c>
      <c r="K60" s="60">
        <v>11.05</v>
      </c>
      <c r="L60" s="93"/>
      <c r="M60" s="93"/>
      <c r="N60" s="57">
        <f t="shared" si="18"/>
        <v>3646.1</v>
      </c>
      <c r="O60" s="60">
        <v>11.394</v>
      </c>
      <c r="P60" s="64">
        <f t="shared" ref="P60:T71" si="22">ROUND($C60*$G60*P$6,1)</f>
        <v>4827.7</v>
      </c>
      <c r="Q60" s="64">
        <f t="shared" si="22"/>
        <v>5708.6</v>
      </c>
      <c r="R60" s="64">
        <f t="shared" si="22"/>
        <v>5180</v>
      </c>
      <c r="S60" s="64">
        <f t="shared" si="22"/>
        <v>7646.7</v>
      </c>
      <c r="T60" s="64">
        <f t="shared" si="22"/>
        <v>10571.5</v>
      </c>
      <c r="U60" s="64">
        <f t="shared" si="21"/>
        <v>5881.3</v>
      </c>
      <c r="V60" s="64">
        <f t="shared" si="21"/>
        <v>7485.2</v>
      </c>
    </row>
    <row r="61" spans="1:22" s="91" customFormat="1" x14ac:dyDescent="0.2">
      <c r="A61" s="87" t="s">
        <v>42</v>
      </c>
      <c r="B61" s="92" t="s">
        <v>103</v>
      </c>
      <c r="C61" s="89">
        <v>187</v>
      </c>
      <c r="D61" s="64">
        <f t="shared" si="12"/>
        <v>7087.9</v>
      </c>
      <c r="E61" s="56">
        <v>37.902999999999999</v>
      </c>
      <c r="F61" s="64">
        <f t="shared" si="13"/>
        <v>2059.1999999999998</v>
      </c>
      <c r="G61" s="60">
        <v>11.012</v>
      </c>
      <c r="H61" s="57">
        <f t="shared" si="17"/>
        <v>2082.9</v>
      </c>
      <c r="I61" s="60">
        <v>11.13859004727273</v>
      </c>
      <c r="J61" s="64">
        <f t="shared" si="14"/>
        <v>2066.4</v>
      </c>
      <c r="K61" s="60">
        <v>11.05</v>
      </c>
      <c r="L61" s="93"/>
      <c r="M61" s="93"/>
      <c r="N61" s="57">
        <f t="shared" si="18"/>
        <v>2130.6999999999998</v>
      </c>
      <c r="O61" s="60">
        <v>11.394</v>
      </c>
      <c r="P61" s="64">
        <f t="shared" si="22"/>
        <v>2821.2</v>
      </c>
      <c r="Q61" s="64">
        <f t="shared" si="22"/>
        <v>3336</v>
      </c>
      <c r="R61" s="64">
        <f t="shared" si="22"/>
        <v>3027.1</v>
      </c>
      <c r="S61" s="64">
        <f t="shared" si="22"/>
        <v>4468.6000000000004</v>
      </c>
      <c r="T61" s="64">
        <f t="shared" si="22"/>
        <v>6177.7</v>
      </c>
      <c r="U61" s="64">
        <f t="shared" si="21"/>
        <v>3436.8</v>
      </c>
      <c r="V61" s="64">
        <f t="shared" si="21"/>
        <v>4374.1000000000004</v>
      </c>
    </row>
    <row r="62" spans="1:22" s="91" customFormat="1" x14ac:dyDescent="0.2">
      <c r="A62" s="87" t="s">
        <v>43</v>
      </c>
      <c r="B62" s="92" t="s">
        <v>104</v>
      </c>
      <c r="C62" s="89">
        <v>285</v>
      </c>
      <c r="D62" s="64">
        <f t="shared" si="12"/>
        <v>10802.4</v>
      </c>
      <c r="E62" s="56">
        <v>37.902999999999999</v>
      </c>
      <c r="F62" s="64">
        <f t="shared" si="13"/>
        <v>3138.4</v>
      </c>
      <c r="G62" s="60">
        <v>11.012</v>
      </c>
      <c r="H62" s="57">
        <f t="shared" si="17"/>
        <v>3174.6</v>
      </c>
      <c r="I62" s="60">
        <v>11.139028629221054</v>
      </c>
      <c r="J62" s="64">
        <f t="shared" si="14"/>
        <v>3149.3</v>
      </c>
      <c r="K62" s="60">
        <v>11.05</v>
      </c>
      <c r="L62" s="93"/>
      <c r="M62" s="93"/>
      <c r="N62" s="57">
        <f t="shared" si="18"/>
        <v>3247.3</v>
      </c>
      <c r="O62" s="60">
        <v>11.394</v>
      </c>
      <c r="P62" s="64">
        <f t="shared" si="22"/>
        <v>4299.6000000000004</v>
      </c>
      <c r="Q62" s="64">
        <f t="shared" si="22"/>
        <v>5084.2</v>
      </c>
      <c r="R62" s="64">
        <f t="shared" si="22"/>
        <v>4613.5</v>
      </c>
      <c r="S62" s="64">
        <f t="shared" si="22"/>
        <v>6810.4</v>
      </c>
      <c r="T62" s="64">
        <f t="shared" si="22"/>
        <v>9415.2999999999993</v>
      </c>
      <c r="U62" s="64">
        <f t="shared" si="21"/>
        <v>5238.1000000000004</v>
      </c>
      <c r="V62" s="64">
        <f t="shared" si="21"/>
        <v>6666.7</v>
      </c>
    </row>
    <row r="63" spans="1:22" s="91" customFormat="1" ht="24" x14ac:dyDescent="0.2">
      <c r="A63" s="87" t="s">
        <v>57</v>
      </c>
      <c r="B63" s="92" t="s">
        <v>105</v>
      </c>
      <c r="C63" s="89">
        <v>295</v>
      </c>
      <c r="D63" s="64">
        <f t="shared" si="12"/>
        <v>11181.4</v>
      </c>
      <c r="E63" s="56">
        <v>37.902999999999999</v>
      </c>
      <c r="F63" s="64">
        <f t="shared" si="13"/>
        <v>3248.5</v>
      </c>
      <c r="G63" s="60">
        <v>11.012</v>
      </c>
      <c r="H63" s="57">
        <f t="shared" si="17"/>
        <v>3285.9</v>
      </c>
      <c r="I63" s="60">
        <v>11.138704041600002</v>
      </c>
      <c r="J63" s="64">
        <f t="shared" si="14"/>
        <v>3259.8</v>
      </c>
      <c r="K63" s="60">
        <v>11.05</v>
      </c>
      <c r="L63" s="93"/>
      <c r="M63" s="93"/>
      <c r="N63" s="57">
        <f t="shared" si="18"/>
        <v>3361.2</v>
      </c>
      <c r="O63" s="60">
        <v>11.394</v>
      </c>
      <c r="P63" s="64">
        <f t="shared" si="22"/>
        <v>4450.5</v>
      </c>
      <c r="Q63" s="64">
        <f t="shared" si="22"/>
        <v>5262.6</v>
      </c>
      <c r="R63" s="64">
        <f t="shared" si="22"/>
        <v>4775.3999999999996</v>
      </c>
      <c r="S63" s="64">
        <f t="shared" si="22"/>
        <v>7049.3</v>
      </c>
      <c r="T63" s="64">
        <f t="shared" si="22"/>
        <v>9745.6</v>
      </c>
      <c r="U63" s="64">
        <f t="shared" si="21"/>
        <v>5421.7</v>
      </c>
      <c r="V63" s="64">
        <f t="shared" si="21"/>
        <v>6900.4</v>
      </c>
    </row>
    <row r="64" spans="1:22" s="91" customFormat="1" x14ac:dyDescent="0.2">
      <c r="A64" s="87" t="s">
        <v>49</v>
      </c>
      <c r="B64" s="92" t="s">
        <v>106</v>
      </c>
      <c r="C64" s="89">
        <v>352</v>
      </c>
      <c r="D64" s="64">
        <f t="shared" si="12"/>
        <v>13341.9</v>
      </c>
      <c r="E64" s="56">
        <v>37.902999999999999</v>
      </c>
      <c r="F64" s="64">
        <f t="shared" si="13"/>
        <v>3876.2</v>
      </c>
      <c r="G64" s="60">
        <v>11.012</v>
      </c>
      <c r="H64" s="57">
        <f t="shared" si="17"/>
        <v>3920.8</v>
      </c>
      <c r="I64" s="60">
        <v>11.138689187386365</v>
      </c>
      <c r="J64" s="64">
        <f t="shared" si="14"/>
        <v>3889.6</v>
      </c>
      <c r="K64" s="60">
        <v>11.05</v>
      </c>
      <c r="L64" s="93"/>
      <c r="M64" s="93"/>
      <c r="N64" s="57">
        <f t="shared" si="18"/>
        <v>4010.7</v>
      </c>
      <c r="O64" s="60">
        <v>11.394</v>
      </c>
      <c r="P64" s="64">
        <f t="shared" si="22"/>
        <v>5310.4</v>
      </c>
      <c r="Q64" s="64">
        <f t="shared" si="22"/>
        <v>6279.5</v>
      </c>
      <c r="R64" s="64">
        <f t="shared" si="22"/>
        <v>5698</v>
      </c>
      <c r="S64" s="64">
        <f t="shared" si="22"/>
        <v>8411.4</v>
      </c>
      <c r="T64" s="64">
        <f t="shared" si="22"/>
        <v>11628.7</v>
      </c>
      <c r="U64" s="64">
        <f t="shared" si="21"/>
        <v>6469.3</v>
      </c>
      <c r="V64" s="64">
        <f t="shared" si="21"/>
        <v>8233.7000000000007</v>
      </c>
    </row>
    <row r="65" spans="1:22" s="91" customFormat="1" ht="24" x14ac:dyDescent="0.2">
      <c r="A65" s="87" t="s">
        <v>38</v>
      </c>
      <c r="B65" s="92" t="s">
        <v>107</v>
      </c>
      <c r="C65" s="89">
        <v>301</v>
      </c>
      <c r="D65" s="64">
        <f t="shared" si="12"/>
        <v>11408.8</v>
      </c>
      <c r="E65" s="56">
        <v>37.902999999999999</v>
      </c>
      <c r="F65" s="64">
        <f t="shared" si="13"/>
        <v>3314.6</v>
      </c>
      <c r="G65" s="60">
        <v>11.012</v>
      </c>
      <c r="H65" s="57">
        <f t="shared" si="17"/>
        <v>3352.7</v>
      </c>
      <c r="I65" s="60">
        <v>11.138598479122926</v>
      </c>
      <c r="J65" s="64">
        <f t="shared" si="14"/>
        <v>3331.5</v>
      </c>
      <c r="K65" s="60">
        <v>11.068</v>
      </c>
      <c r="L65" s="93"/>
      <c r="M65" s="93"/>
      <c r="N65" s="57">
        <f t="shared" si="18"/>
        <v>3635.2</v>
      </c>
      <c r="O65" s="60">
        <v>12.077</v>
      </c>
      <c r="P65" s="64">
        <f t="shared" si="22"/>
        <v>4541</v>
      </c>
      <c r="Q65" s="64">
        <f t="shared" si="22"/>
        <v>5369.7</v>
      </c>
      <c r="R65" s="64">
        <f t="shared" si="22"/>
        <v>4872.5</v>
      </c>
      <c r="S65" s="64">
        <f t="shared" si="22"/>
        <v>7192.7</v>
      </c>
      <c r="T65" s="64">
        <f t="shared" si="22"/>
        <v>9943.7999999999993</v>
      </c>
      <c r="U65" s="64">
        <f t="shared" si="21"/>
        <v>5532</v>
      </c>
      <c r="V65" s="64">
        <f t="shared" si="21"/>
        <v>7040.7</v>
      </c>
    </row>
    <row r="66" spans="1:22" s="91" customFormat="1" ht="24" x14ac:dyDescent="0.2">
      <c r="A66" s="87" t="s">
        <v>52</v>
      </c>
      <c r="B66" s="92" t="s">
        <v>108</v>
      </c>
      <c r="C66" s="89">
        <v>68</v>
      </c>
      <c r="D66" s="64">
        <f t="shared" si="12"/>
        <v>2577.4</v>
      </c>
      <c r="E66" s="56">
        <v>37.902999999999999</v>
      </c>
      <c r="F66" s="64">
        <f t="shared" si="13"/>
        <v>748.8</v>
      </c>
      <c r="G66" s="60">
        <v>11.012</v>
      </c>
      <c r="H66" s="57">
        <f t="shared" si="17"/>
        <v>757.3</v>
      </c>
      <c r="I66" s="60">
        <v>11.137479678</v>
      </c>
      <c r="J66" s="64">
        <f t="shared" si="14"/>
        <v>751.4</v>
      </c>
      <c r="K66" s="60">
        <v>11.05</v>
      </c>
      <c r="L66" s="93"/>
      <c r="M66" s="93"/>
      <c r="N66" s="57">
        <f t="shared" si="18"/>
        <v>821.2</v>
      </c>
      <c r="O66" s="60">
        <v>12.077</v>
      </c>
      <c r="P66" s="64">
        <f t="shared" si="22"/>
        <v>1025.9000000000001</v>
      </c>
      <c r="Q66" s="64">
        <f t="shared" si="22"/>
        <v>1213.0999999999999</v>
      </c>
      <c r="R66" s="64">
        <f t="shared" si="22"/>
        <v>1100.8</v>
      </c>
      <c r="S66" s="64">
        <f t="shared" si="22"/>
        <v>1624.9</v>
      </c>
      <c r="T66" s="64">
        <f t="shared" si="22"/>
        <v>2246.4</v>
      </c>
      <c r="U66" s="64">
        <f t="shared" si="21"/>
        <v>1249.5</v>
      </c>
      <c r="V66" s="64">
        <f t="shared" si="21"/>
        <v>1590.3</v>
      </c>
    </row>
    <row r="67" spans="1:22" s="91" customFormat="1" x14ac:dyDescent="0.2">
      <c r="A67" s="87" t="s">
        <v>40</v>
      </c>
      <c r="B67" s="92" t="s">
        <v>109</v>
      </c>
      <c r="C67" s="89">
        <v>344</v>
      </c>
      <c r="D67" s="64">
        <f t="shared" si="12"/>
        <v>13038.6</v>
      </c>
      <c r="E67" s="56">
        <v>37.902999999999999</v>
      </c>
      <c r="F67" s="64">
        <f t="shared" si="13"/>
        <v>3788.1</v>
      </c>
      <c r="G67" s="60">
        <v>11.012</v>
      </c>
      <c r="H67" s="57">
        <f t="shared" si="17"/>
        <v>3831.7</v>
      </c>
      <c r="I67" s="60">
        <v>11.138697026372096</v>
      </c>
      <c r="J67" s="64">
        <f t="shared" si="14"/>
        <v>3801.2</v>
      </c>
      <c r="K67" s="60">
        <v>11.05</v>
      </c>
      <c r="L67" s="93"/>
      <c r="M67" s="93"/>
      <c r="N67" s="57">
        <f t="shared" si="18"/>
        <v>3919.5</v>
      </c>
      <c r="O67" s="60">
        <v>11.394</v>
      </c>
      <c r="P67" s="64">
        <f t="shared" si="22"/>
        <v>5189.7</v>
      </c>
      <c r="Q67" s="64">
        <f t="shared" si="22"/>
        <v>6136.8</v>
      </c>
      <c r="R67" s="64">
        <f t="shared" si="22"/>
        <v>5568.5</v>
      </c>
      <c r="S67" s="64">
        <f t="shared" si="22"/>
        <v>8220.2000000000007</v>
      </c>
      <c r="T67" s="64">
        <f t="shared" si="22"/>
        <v>11364.4</v>
      </c>
      <c r="U67" s="64">
        <f t="shared" si="21"/>
        <v>6322.3</v>
      </c>
      <c r="V67" s="64">
        <f t="shared" si="21"/>
        <v>8046.6</v>
      </c>
    </row>
    <row r="68" spans="1:22" s="91" customFormat="1" x14ac:dyDescent="0.2">
      <c r="A68" s="87" t="s">
        <v>63</v>
      </c>
      <c r="B68" s="92" t="s">
        <v>110</v>
      </c>
      <c r="C68" s="89">
        <v>81</v>
      </c>
      <c r="D68" s="64">
        <f t="shared" si="12"/>
        <v>3070.1</v>
      </c>
      <c r="E68" s="56">
        <v>37.902999999999999</v>
      </c>
      <c r="F68" s="64">
        <f t="shared" si="13"/>
        <v>892</v>
      </c>
      <c r="G68" s="60">
        <v>11.012</v>
      </c>
      <c r="H68" s="57">
        <f t="shared" si="17"/>
        <v>902.2</v>
      </c>
      <c r="I68" s="60">
        <v>11.138535214222223</v>
      </c>
      <c r="J68" s="64">
        <f t="shared" si="14"/>
        <v>895.1</v>
      </c>
      <c r="K68" s="60">
        <v>11.05</v>
      </c>
      <c r="L68" s="93"/>
      <c r="M68" s="93"/>
      <c r="N68" s="57">
        <f t="shared" si="18"/>
        <v>922.9</v>
      </c>
      <c r="O68" s="60">
        <v>11.394</v>
      </c>
      <c r="P68" s="64">
        <f t="shared" si="22"/>
        <v>1222</v>
      </c>
      <c r="Q68" s="64">
        <f t="shared" si="22"/>
        <v>1445</v>
      </c>
      <c r="R68" s="64">
        <f t="shared" si="22"/>
        <v>1311.2</v>
      </c>
      <c r="S68" s="64">
        <f t="shared" si="22"/>
        <v>1935.6</v>
      </c>
      <c r="T68" s="64">
        <f t="shared" si="22"/>
        <v>2675.9</v>
      </c>
      <c r="U68" s="64">
        <f t="shared" si="21"/>
        <v>1488.6</v>
      </c>
      <c r="V68" s="64">
        <f t="shared" si="21"/>
        <v>1894.6</v>
      </c>
    </row>
    <row r="69" spans="1:22" s="91" customFormat="1" x14ac:dyDescent="0.2">
      <c r="A69" s="87" t="s">
        <v>64</v>
      </c>
      <c r="B69" s="92" t="s">
        <v>111</v>
      </c>
      <c r="C69" s="89">
        <v>466</v>
      </c>
      <c r="D69" s="64">
        <f t="shared" si="12"/>
        <v>17662.8</v>
      </c>
      <c r="E69" s="56">
        <v>37.902999999999999</v>
      </c>
      <c r="F69" s="64">
        <f t="shared" si="13"/>
        <v>5131.6000000000004</v>
      </c>
      <c r="G69" s="60">
        <v>11.012</v>
      </c>
      <c r="H69" s="57">
        <f t="shared" si="17"/>
        <v>5190.6000000000004</v>
      </c>
      <c r="I69" s="60">
        <v>11.138670380549357</v>
      </c>
      <c r="J69" s="64">
        <f t="shared" si="14"/>
        <v>5149.3</v>
      </c>
      <c r="K69" s="60">
        <v>11.05</v>
      </c>
      <c r="L69" s="93"/>
      <c r="M69" s="93"/>
      <c r="N69" s="57">
        <f t="shared" si="18"/>
        <v>5309.6</v>
      </c>
      <c r="O69" s="60">
        <v>11.394</v>
      </c>
      <c r="P69" s="64">
        <f t="shared" si="22"/>
        <v>7030.3</v>
      </c>
      <c r="Q69" s="64">
        <f t="shared" si="22"/>
        <v>8313.2000000000007</v>
      </c>
      <c r="R69" s="64">
        <f t="shared" si="22"/>
        <v>7543.4</v>
      </c>
      <c r="S69" s="64">
        <f t="shared" si="22"/>
        <v>11135.6</v>
      </c>
      <c r="T69" s="64">
        <f t="shared" si="22"/>
        <v>15394.8</v>
      </c>
      <c r="U69" s="64">
        <f t="shared" si="21"/>
        <v>8564.5</v>
      </c>
      <c r="V69" s="64">
        <f t="shared" si="21"/>
        <v>10900.3</v>
      </c>
    </row>
    <row r="70" spans="1:22" s="91" customFormat="1" x14ac:dyDescent="0.2">
      <c r="A70" s="87" t="s">
        <v>45</v>
      </c>
      <c r="B70" s="92" t="s">
        <v>112</v>
      </c>
      <c r="C70" s="89">
        <v>71</v>
      </c>
      <c r="D70" s="64">
        <f t="shared" si="12"/>
        <v>2691.1</v>
      </c>
      <c r="E70" s="56">
        <v>37.902999999999999</v>
      </c>
      <c r="F70" s="64">
        <f t="shared" si="13"/>
        <v>781.9</v>
      </c>
      <c r="G70" s="60">
        <v>11.012</v>
      </c>
      <c r="H70" s="57">
        <f t="shared" si="17"/>
        <v>790.8</v>
      </c>
      <c r="I70" s="60">
        <v>11.138143218591551</v>
      </c>
      <c r="J70" s="64">
        <f t="shared" si="14"/>
        <v>784.6</v>
      </c>
      <c r="K70" s="60">
        <v>11.05</v>
      </c>
      <c r="L70" s="93"/>
      <c r="M70" s="93"/>
      <c r="N70" s="57">
        <f t="shared" si="18"/>
        <v>809</v>
      </c>
      <c r="O70" s="60">
        <v>11.394</v>
      </c>
      <c r="P70" s="64">
        <f t="shared" si="22"/>
        <v>1071.0999999999999</v>
      </c>
      <c r="Q70" s="64">
        <f t="shared" si="22"/>
        <v>1266.5999999999999</v>
      </c>
      <c r="R70" s="64">
        <f t="shared" si="22"/>
        <v>1149.3</v>
      </c>
      <c r="S70" s="64">
        <f t="shared" si="22"/>
        <v>1696.6</v>
      </c>
      <c r="T70" s="64">
        <f t="shared" si="22"/>
        <v>2345.6</v>
      </c>
      <c r="U70" s="64">
        <f t="shared" si="21"/>
        <v>1304.8</v>
      </c>
      <c r="V70" s="64">
        <f t="shared" si="21"/>
        <v>1660.7</v>
      </c>
    </row>
    <row r="71" spans="1:22" s="91" customFormat="1" x14ac:dyDescent="0.2">
      <c r="A71" s="87" t="s">
        <v>68</v>
      </c>
      <c r="B71" s="92" t="s">
        <v>113</v>
      </c>
      <c r="C71" s="89">
        <v>294.60000000000002</v>
      </c>
      <c r="D71" s="64">
        <f t="shared" si="12"/>
        <v>11166.2</v>
      </c>
      <c r="E71" s="56">
        <v>37.902999999999999</v>
      </c>
      <c r="F71" s="64">
        <f t="shared" si="13"/>
        <v>3244.1</v>
      </c>
      <c r="G71" s="60">
        <v>11.012</v>
      </c>
      <c r="H71" s="57">
        <f t="shared" si="17"/>
        <v>3281.5</v>
      </c>
      <c r="I71" s="60">
        <v>11.138926033319757</v>
      </c>
      <c r="J71" s="64">
        <f t="shared" si="14"/>
        <v>3255.3</v>
      </c>
      <c r="K71" s="60">
        <v>11.05</v>
      </c>
      <c r="L71" s="93"/>
      <c r="M71" s="93"/>
      <c r="N71" s="57">
        <f t="shared" si="18"/>
        <v>3356.7</v>
      </c>
      <c r="O71" s="60">
        <v>11.394</v>
      </c>
      <c r="P71" s="64">
        <f t="shared" si="22"/>
        <v>4444.5</v>
      </c>
      <c r="Q71" s="64">
        <f t="shared" si="22"/>
        <v>5255.5</v>
      </c>
      <c r="R71" s="64">
        <f t="shared" si="22"/>
        <v>4768.8999999999996</v>
      </c>
      <c r="S71" s="64">
        <f t="shared" si="22"/>
        <v>7039.8</v>
      </c>
      <c r="T71" s="64">
        <f t="shared" si="22"/>
        <v>9732.4</v>
      </c>
      <c r="U71" s="64">
        <f t="shared" si="21"/>
        <v>5414.5</v>
      </c>
      <c r="V71" s="64">
        <f t="shared" si="21"/>
        <v>6891.2</v>
      </c>
    </row>
    <row r="72" spans="1:22" x14ac:dyDescent="0.2">
      <c r="A72" s="95"/>
      <c r="B72" s="96"/>
      <c r="C72" s="97"/>
      <c r="D72" s="98"/>
      <c r="E72" s="99"/>
      <c r="F72" s="80"/>
      <c r="G72" s="99"/>
      <c r="H72" s="100"/>
      <c r="I72" s="99"/>
      <c r="J72" s="98"/>
      <c r="K72" s="99"/>
      <c r="L72" s="99"/>
      <c r="M72" s="99"/>
      <c r="N72" s="80"/>
      <c r="O72" s="81"/>
      <c r="P72" s="80"/>
      <c r="Q72" s="80"/>
      <c r="R72" s="80"/>
      <c r="S72" s="80"/>
      <c r="T72" s="80"/>
      <c r="U72" s="99"/>
      <c r="V72" s="99"/>
    </row>
    <row r="73" spans="1:22" x14ac:dyDescent="0.2">
      <c r="A73" s="101" t="s">
        <v>129</v>
      </c>
      <c r="B73" s="102"/>
      <c r="C73" s="103"/>
      <c r="D73" s="104"/>
      <c r="E73" s="105"/>
      <c r="F73" s="104"/>
      <c r="G73" s="105"/>
      <c r="H73" s="104"/>
      <c r="I73" s="105"/>
      <c r="J73" s="106"/>
      <c r="K73" s="105"/>
      <c r="L73" s="105"/>
      <c r="M73" s="105"/>
      <c r="N73" s="105"/>
      <c r="O73" s="105"/>
      <c r="P73" s="102"/>
      <c r="Q73" s="102"/>
      <c r="R73" s="102"/>
      <c r="S73" s="102"/>
      <c r="T73" s="102"/>
      <c r="U73" s="105"/>
      <c r="V73" s="107"/>
    </row>
    <row r="74" spans="1:22" x14ac:dyDescent="0.2">
      <c r="A74" s="108"/>
      <c r="C74" s="109"/>
      <c r="D74" s="110"/>
      <c r="E74" s="111"/>
      <c r="F74" s="110"/>
      <c r="G74" s="111"/>
      <c r="H74" s="110"/>
      <c r="I74" s="111"/>
      <c r="J74" s="112"/>
      <c r="K74" s="111"/>
      <c r="L74" s="111"/>
      <c r="M74" s="111"/>
      <c r="N74" s="111"/>
      <c r="O74" s="111"/>
      <c r="P74" s="109"/>
      <c r="Q74" s="109"/>
      <c r="R74" s="109"/>
      <c r="S74" s="109"/>
      <c r="T74" s="109"/>
      <c r="U74" s="111"/>
      <c r="V74" s="113"/>
    </row>
    <row r="75" spans="1:22" ht="12.75" customHeight="1" x14ac:dyDescent="0.2">
      <c r="A75" s="155" t="s">
        <v>146</v>
      </c>
      <c r="B75" s="156"/>
      <c r="C75" s="156"/>
      <c r="D75" s="156"/>
      <c r="E75" s="156"/>
      <c r="F75" s="156"/>
      <c r="G75" s="156"/>
      <c r="H75" s="156"/>
      <c r="I75" s="156"/>
      <c r="J75" s="156"/>
      <c r="K75" s="156"/>
      <c r="L75" s="156"/>
      <c r="M75" s="156"/>
      <c r="N75" s="156"/>
      <c r="O75" s="156"/>
      <c r="P75" s="109"/>
      <c r="Q75" s="109"/>
      <c r="R75" s="109"/>
      <c r="S75" s="109"/>
      <c r="T75" s="109"/>
      <c r="U75" s="111"/>
      <c r="V75" s="113"/>
    </row>
    <row r="76" spans="1:22" s="115" customFormat="1" x14ac:dyDescent="0.2">
      <c r="A76" s="1" t="s">
        <v>147</v>
      </c>
      <c r="B76" s="114"/>
      <c r="C76" s="109"/>
      <c r="D76" s="110"/>
      <c r="E76" s="111"/>
      <c r="F76" s="110"/>
      <c r="G76" s="111"/>
      <c r="H76" s="110"/>
      <c r="I76" s="111"/>
      <c r="J76" s="112"/>
      <c r="K76" s="111"/>
      <c r="L76" s="111"/>
      <c r="M76" s="111"/>
      <c r="N76" s="111"/>
      <c r="O76" s="111"/>
      <c r="P76" s="109"/>
      <c r="Q76" s="109"/>
      <c r="R76" s="109"/>
      <c r="S76" s="109"/>
      <c r="T76" s="109"/>
      <c r="U76" s="111"/>
      <c r="V76" s="113"/>
    </row>
    <row r="77" spans="1:22" x14ac:dyDescent="0.2">
      <c r="A77" s="1" t="s">
        <v>148</v>
      </c>
      <c r="B77" s="114"/>
      <c r="C77" s="109"/>
      <c r="D77" s="110"/>
      <c r="E77" s="111"/>
      <c r="F77" s="110"/>
      <c r="G77" s="111"/>
      <c r="H77" s="110"/>
      <c r="I77" s="111"/>
      <c r="J77" s="112"/>
      <c r="K77" s="111"/>
      <c r="L77" s="111"/>
      <c r="M77" s="111"/>
      <c r="N77" s="111"/>
      <c r="O77" s="111"/>
      <c r="P77" s="109"/>
      <c r="Q77" s="109"/>
      <c r="R77" s="109"/>
      <c r="S77" s="109"/>
      <c r="T77" s="109"/>
      <c r="U77" s="111"/>
      <c r="V77" s="113"/>
    </row>
    <row r="78" spans="1:22" x14ac:dyDescent="0.2">
      <c r="A78" s="1" t="s">
        <v>157</v>
      </c>
      <c r="B78" s="114"/>
      <c r="C78" s="109"/>
      <c r="D78" s="110"/>
      <c r="E78" s="111"/>
      <c r="F78" s="110"/>
      <c r="G78" s="111"/>
      <c r="H78" s="110"/>
      <c r="I78" s="111"/>
      <c r="J78" s="112"/>
      <c r="K78" s="111"/>
      <c r="L78" s="111"/>
      <c r="M78" s="111"/>
      <c r="N78" s="111"/>
      <c r="O78" s="111"/>
      <c r="P78" s="109"/>
      <c r="Q78" s="109"/>
      <c r="R78" s="109"/>
      <c r="S78" s="109"/>
      <c r="T78" s="109"/>
      <c r="U78" s="111"/>
      <c r="V78" s="113"/>
    </row>
    <row r="79" spans="1:22" x14ac:dyDescent="0.2">
      <c r="A79" s="1" t="s">
        <v>163</v>
      </c>
      <c r="B79" s="114"/>
      <c r="C79" s="109"/>
      <c r="D79" s="110"/>
      <c r="E79" s="111"/>
      <c r="F79" s="110"/>
      <c r="G79" s="111"/>
      <c r="H79" s="110"/>
      <c r="I79" s="111"/>
      <c r="J79" s="112"/>
      <c r="K79" s="111"/>
      <c r="L79" s="111"/>
      <c r="M79" s="111"/>
      <c r="N79" s="111"/>
      <c r="O79" s="111"/>
      <c r="P79" s="109"/>
      <c r="Q79" s="109"/>
      <c r="R79" s="109"/>
      <c r="S79" s="109"/>
      <c r="T79" s="109"/>
      <c r="U79" s="111"/>
      <c r="V79" s="113"/>
    </row>
    <row r="80" spans="1:22" x14ac:dyDescent="0.2">
      <c r="A80" s="1" t="s">
        <v>159</v>
      </c>
      <c r="B80" s="114"/>
      <c r="C80" s="109"/>
      <c r="D80" s="110"/>
      <c r="E80" s="111"/>
      <c r="F80" s="110"/>
      <c r="G80" s="111"/>
      <c r="H80" s="110"/>
      <c r="I80" s="111"/>
      <c r="J80" s="112"/>
      <c r="K80" s="111"/>
      <c r="L80" s="111"/>
      <c r="M80" s="111"/>
      <c r="N80" s="111"/>
      <c r="O80" s="111"/>
      <c r="P80" s="109"/>
      <c r="Q80" s="109"/>
      <c r="R80" s="109"/>
      <c r="S80" s="109"/>
      <c r="T80" s="109"/>
      <c r="U80" s="111"/>
      <c r="V80" s="113"/>
    </row>
    <row r="81" spans="1:22" x14ac:dyDescent="0.2">
      <c r="A81" s="1" t="s">
        <v>160</v>
      </c>
      <c r="B81" s="114"/>
      <c r="C81" s="109"/>
      <c r="D81" s="110"/>
      <c r="E81" s="111"/>
      <c r="F81" s="110"/>
      <c r="G81" s="111"/>
      <c r="H81" s="110"/>
      <c r="I81" s="111"/>
      <c r="J81" s="112"/>
      <c r="K81" s="111"/>
      <c r="L81" s="111"/>
      <c r="M81" s="111"/>
      <c r="N81" s="111"/>
      <c r="O81" s="111"/>
      <c r="P81" s="109"/>
      <c r="Q81" s="109"/>
      <c r="R81" s="109"/>
      <c r="S81" s="109"/>
      <c r="T81" s="109"/>
      <c r="U81" s="111"/>
      <c r="V81" s="113"/>
    </row>
    <row r="82" spans="1:22" x14ac:dyDescent="0.2">
      <c r="A82" s="1" t="s">
        <v>161</v>
      </c>
      <c r="B82" s="114"/>
      <c r="C82" s="109"/>
      <c r="D82" s="110"/>
      <c r="E82" s="111"/>
      <c r="F82" s="110"/>
      <c r="G82" s="111"/>
      <c r="H82" s="110"/>
      <c r="I82" s="111"/>
      <c r="J82" s="112"/>
      <c r="K82" s="111"/>
      <c r="L82" s="111"/>
      <c r="M82" s="111"/>
      <c r="N82" s="111"/>
      <c r="O82" s="111"/>
      <c r="P82" s="109"/>
      <c r="Q82" s="109"/>
      <c r="R82" s="109"/>
      <c r="S82" s="109"/>
      <c r="T82" s="109"/>
      <c r="U82" s="111"/>
      <c r="V82" s="113"/>
    </row>
    <row r="83" spans="1:22" x14ac:dyDescent="0.2">
      <c r="A83" s="1" t="s">
        <v>162</v>
      </c>
      <c r="B83" s="114"/>
      <c r="C83" s="109"/>
      <c r="D83" s="110"/>
      <c r="E83" s="111"/>
      <c r="F83" s="110"/>
      <c r="G83" s="111"/>
      <c r="H83" s="110"/>
      <c r="I83" s="111"/>
      <c r="J83" s="112"/>
      <c r="K83" s="111"/>
      <c r="L83" s="111"/>
      <c r="M83" s="111"/>
      <c r="N83" s="111"/>
      <c r="O83" s="111"/>
      <c r="P83" s="109"/>
      <c r="Q83" s="109"/>
      <c r="R83" s="109"/>
      <c r="S83" s="109"/>
      <c r="T83" s="109"/>
      <c r="U83" s="111"/>
      <c r="V83" s="113"/>
    </row>
    <row r="84" spans="1:22" x14ac:dyDescent="0.2">
      <c r="A84" s="1" t="s">
        <v>144</v>
      </c>
      <c r="B84" s="114"/>
      <c r="C84" s="109"/>
      <c r="D84" s="110"/>
      <c r="E84" s="111"/>
      <c r="F84" s="110"/>
      <c r="G84" s="111"/>
      <c r="H84" s="110"/>
      <c r="I84" s="111"/>
      <c r="J84" s="112"/>
      <c r="K84" s="111"/>
      <c r="L84" s="111"/>
      <c r="M84" s="111"/>
      <c r="N84" s="111"/>
      <c r="O84" s="111"/>
      <c r="P84" s="109"/>
      <c r="Q84" s="109"/>
      <c r="R84" s="109"/>
      <c r="S84" s="109"/>
      <c r="T84" s="109"/>
      <c r="U84" s="111"/>
      <c r="V84" s="113"/>
    </row>
    <row r="85" spans="1:22" x14ac:dyDescent="0.2">
      <c r="A85" s="116" t="s">
        <v>149</v>
      </c>
      <c r="B85" s="117"/>
      <c r="C85" s="117"/>
      <c r="D85" s="118"/>
      <c r="E85" s="119"/>
      <c r="F85" s="118"/>
      <c r="G85" s="119"/>
      <c r="H85" s="118"/>
      <c r="I85" s="119"/>
      <c r="J85" s="120"/>
      <c r="K85" s="119"/>
      <c r="L85" s="119"/>
      <c r="M85" s="119"/>
      <c r="N85" s="119"/>
      <c r="O85" s="119"/>
      <c r="P85" s="117"/>
      <c r="Q85" s="117"/>
      <c r="R85" s="117"/>
      <c r="S85" s="117"/>
      <c r="T85" s="117"/>
      <c r="U85" s="119"/>
      <c r="V85" s="121"/>
    </row>
    <row r="86" spans="1:22" s="115" customFormat="1" x14ac:dyDescent="0.2">
      <c r="A86" s="122" t="s">
        <v>145</v>
      </c>
      <c r="B86" s="123"/>
      <c r="C86" s="123"/>
      <c r="D86" s="124"/>
      <c r="E86" s="125"/>
      <c r="F86" s="124"/>
      <c r="G86" s="125"/>
      <c r="H86" s="124"/>
      <c r="I86" s="125"/>
      <c r="J86" s="126"/>
      <c r="K86" s="125"/>
      <c r="L86" s="125"/>
      <c r="M86" s="125"/>
      <c r="N86" s="125"/>
      <c r="O86" s="125"/>
      <c r="P86" s="123"/>
      <c r="Q86" s="123"/>
      <c r="R86" s="123"/>
      <c r="S86" s="123"/>
      <c r="T86" s="123"/>
      <c r="U86" s="125"/>
      <c r="V86" s="127"/>
    </row>
    <row r="87" spans="1:22" s="115" customFormat="1" x14ac:dyDescent="0.2">
      <c r="A87" s="128" t="s">
        <v>119</v>
      </c>
      <c r="B87" s="129"/>
      <c r="C87" s="130"/>
      <c r="D87" s="131"/>
      <c r="E87" s="132"/>
      <c r="F87" s="131"/>
      <c r="G87" s="132"/>
      <c r="H87" s="131"/>
      <c r="I87" s="132"/>
      <c r="J87" s="133"/>
      <c r="K87" s="132"/>
      <c r="L87" s="132"/>
      <c r="M87" s="132"/>
      <c r="N87" s="132"/>
      <c r="O87" s="132"/>
      <c r="P87" s="129"/>
      <c r="Q87" s="129"/>
      <c r="R87" s="129"/>
      <c r="S87" s="129"/>
      <c r="T87" s="129"/>
      <c r="U87" s="132"/>
      <c r="V87" s="134"/>
    </row>
    <row r="88" spans="1:22" x14ac:dyDescent="0.2">
      <c r="A88" s="135" t="s">
        <v>131</v>
      </c>
      <c r="B88" s="136"/>
      <c r="C88" s="136"/>
      <c r="D88" s="136"/>
      <c r="E88" s="136"/>
      <c r="F88" s="136"/>
      <c r="G88" s="136"/>
      <c r="H88" s="136"/>
      <c r="I88" s="136"/>
      <c r="J88" s="137"/>
      <c r="K88" s="136"/>
      <c r="L88" s="136"/>
      <c r="M88" s="136"/>
      <c r="N88" s="136"/>
      <c r="O88" s="136"/>
      <c r="P88" s="136"/>
      <c r="Q88" s="136"/>
      <c r="R88" s="136"/>
      <c r="S88" s="136"/>
      <c r="T88" s="136"/>
      <c r="U88" s="136"/>
      <c r="V88" s="138"/>
    </row>
    <row r="89" spans="1:22" x14ac:dyDescent="0.2">
      <c r="A89" s="139"/>
      <c r="B89" s="140"/>
      <c r="C89" s="141"/>
      <c r="D89" s="142"/>
      <c r="E89" s="143"/>
      <c r="F89" s="142"/>
      <c r="G89" s="143"/>
      <c r="H89" s="142"/>
      <c r="I89" s="143"/>
      <c r="J89" s="144"/>
      <c r="K89" s="143"/>
      <c r="L89" s="143"/>
      <c r="M89" s="143"/>
      <c r="N89" s="143"/>
      <c r="O89" s="143"/>
      <c r="P89" s="140"/>
      <c r="Q89" s="140"/>
      <c r="R89" s="140"/>
      <c r="S89" s="140"/>
      <c r="T89" s="140"/>
      <c r="U89" s="143"/>
      <c r="V89" s="145"/>
    </row>
    <row r="90" spans="1:22" x14ac:dyDescent="0.2">
      <c r="A90" s="128" t="s">
        <v>135</v>
      </c>
      <c r="B90" s="129"/>
      <c r="C90" s="130"/>
      <c r="D90" s="131"/>
      <c r="E90" s="132"/>
      <c r="F90" s="131"/>
      <c r="G90" s="132"/>
      <c r="H90" s="131"/>
      <c r="I90" s="132"/>
      <c r="J90" s="133"/>
      <c r="K90" s="132"/>
      <c r="L90" s="132"/>
      <c r="M90" s="132"/>
      <c r="N90" s="132"/>
      <c r="O90" s="132"/>
      <c r="P90" s="129"/>
      <c r="Q90" s="129"/>
      <c r="R90" s="129"/>
      <c r="S90" s="129"/>
      <c r="T90" s="129"/>
      <c r="U90" s="132"/>
      <c r="V90" s="134"/>
    </row>
    <row r="91" spans="1:22" x14ac:dyDescent="0.2">
      <c r="A91" s="135" t="s">
        <v>136</v>
      </c>
      <c r="B91" s="136"/>
      <c r="C91" s="136"/>
      <c r="D91" s="136"/>
      <c r="E91" s="136"/>
      <c r="F91" s="136"/>
      <c r="G91" s="136"/>
      <c r="H91" s="136"/>
      <c r="I91" s="136"/>
      <c r="J91" s="137"/>
      <c r="K91" s="136"/>
      <c r="L91" s="136"/>
      <c r="M91" s="136"/>
      <c r="N91" s="136"/>
      <c r="O91" s="136"/>
      <c r="P91" s="136"/>
      <c r="Q91" s="136"/>
      <c r="R91" s="136"/>
      <c r="S91" s="136"/>
      <c r="T91" s="136"/>
      <c r="U91" s="136"/>
      <c r="V91" s="138"/>
    </row>
    <row r="92" spans="1:22" x14ac:dyDescent="0.2">
      <c r="A92" s="135" t="s">
        <v>137</v>
      </c>
      <c r="B92" s="136"/>
      <c r="C92" s="136"/>
      <c r="D92" s="136"/>
      <c r="E92" s="136"/>
      <c r="F92" s="136"/>
      <c r="G92" s="136"/>
      <c r="H92" s="136"/>
      <c r="I92" s="136"/>
      <c r="J92" s="137"/>
      <c r="K92" s="136"/>
      <c r="L92" s="136"/>
      <c r="M92" s="136"/>
      <c r="N92" s="136"/>
      <c r="O92" s="136"/>
      <c r="P92" s="136"/>
      <c r="Q92" s="136"/>
      <c r="R92" s="136"/>
      <c r="S92" s="136"/>
      <c r="T92" s="136"/>
      <c r="U92" s="136"/>
      <c r="V92" s="138"/>
    </row>
    <row r="93" spans="1:22" x14ac:dyDescent="0.2">
      <c r="A93" s="135" t="s">
        <v>138</v>
      </c>
      <c r="B93" s="136"/>
      <c r="C93" s="136"/>
      <c r="D93" s="136"/>
      <c r="E93" s="136"/>
      <c r="F93" s="136"/>
      <c r="G93" s="136"/>
      <c r="H93" s="136"/>
      <c r="I93" s="136"/>
      <c r="J93" s="137"/>
      <c r="K93" s="136"/>
      <c r="L93" s="136"/>
      <c r="M93" s="136"/>
      <c r="N93" s="136"/>
      <c r="O93" s="136"/>
      <c r="P93" s="136"/>
      <c r="Q93" s="136"/>
      <c r="R93" s="136"/>
      <c r="S93" s="136"/>
      <c r="T93" s="136"/>
      <c r="U93" s="136"/>
      <c r="V93" s="138"/>
    </row>
    <row r="94" spans="1:22" x14ac:dyDescent="0.2">
      <c r="A94" s="135" t="s">
        <v>139</v>
      </c>
      <c r="B94" s="136"/>
      <c r="C94" s="136"/>
      <c r="D94" s="136"/>
      <c r="E94" s="136"/>
      <c r="F94" s="136"/>
      <c r="G94" s="136"/>
      <c r="H94" s="136"/>
      <c r="I94" s="136"/>
      <c r="J94" s="137"/>
      <c r="K94" s="136"/>
      <c r="L94" s="136"/>
      <c r="M94" s="136"/>
      <c r="N94" s="136"/>
      <c r="O94" s="136"/>
      <c r="P94" s="136"/>
      <c r="Q94" s="136"/>
      <c r="R94" s="136"/>
      <c r="S94" s="136"/>
      <c r="T94" s="136"/>
      <c r="U94" s="136"/>
      <c r="V94" s="138"/>
    </row>
    <row r="95" spans="1:22" x14ac:dyDescent="0.2">
      <c r="A95" s="135" t="s">
        <v>140</v>
      </c>
      <c r="B95" s="136"/>
      <c r="C95" s="136"/>
      <c r="D95" s="136"/>
      <c r="E95" s="136"/>
      <c r="F95" s="136"/>
      <c r="G95" s="136"/>
      <c r="H95" s="136"/>
      <c r="I95" s="136"/>
      <c r="J95" s="137"/>
      <c r="K95" s="136"/>
      <c r="L95" s="136"/>
      <c r="M95" s="136"/>
      <c r="N95" s="136"/>
      <c r="O95" s="136"/>
      <c r="P95" s="136"/>
      <c r="Q95" s="136"/>
      <c r="R95" s="136"/>
      <c r="S95" s="136"/>
      <c r="T95" s="136"/>
      <c r="U95" s="136"/>
      <c r="V95" s="138"/>
    </row>
    <row r="96" spans="1:22" x14ac:dyDescent="0.2">
      <c r="A96" s="135" t="s">
        <v>141</v>
      </c>
      <c r="B96" s="136"/>
      <c r="C96" s="136"/>
      <c r="D96" s="136"/>
      <c r="E96" s="136"/>
      <c r="F96" s="136"/>
      <c r="G96" s="136"/>
      <c r="H96" s="136"/>
      <c r="I96" s="136"/>
      <c r="J96" s="137"/>
      <c r="K96" s="136"/>
      <c r="L96" s="136"/>
      <c r="M96" s="136"/>
      <c r="N96" s="136"/>
      <c r="O96" s="136"/>
      <c r="P96" s="136"/>
      <c r="Q96" s="136"/>
      <c r="R96" s="136"/>
      <c r="S96" s="136"/>
      <c r="T96" s="136"/>
      <c r="U96" s="136"/>
      <c r="V96" s="138"/>
    </row>
    <row r="97" spans="1:22" x14ac:dyDescent="0.2">
      <c r="A97" s="139"/>
      <c r="B97" s="140"/>
      <c r="C97" s="141"/>
      <c r="D97" s="142"/>
      <c r="E97" s="143"/>
      <c r="F97" s="142"/>
      <c r="G97" s="143"/>
      <c r="H97" s="142"/>
      <c r="I97" s="143"/>
      <c r="J97" s="144"/>
      <c r="K97" s="143"/>
      <c r="L97" s="143"/>
      <c r="M97" s="143"/>
      <c r="N97" s="143"/>
      <c r="O97" s="143"/>
      <c r="P97" s="140"/>
      <c r="Q97" s="140"/>
      <c r="R97" s="140"/>
      <c r="S97" s="140"/>
      <c r="T97" s="140"/>
      <c r="U97" s="143"/>
      <c r="V97" s="145"/>
    </row>
    <row r="98" spans="1:22" x14ac:dyDescent="0.2">
      <c r="B98" s="147"/>
      <c r="C98" s="109"/>
      <c r="D98" s="110"/>
      <c r="E98" s="111"/>
      <c r="F98" s="148"/>
      <c r="G98" s="149"/>
      <c r="H98" s="112"/>
      <c r="I98" s="111"/>
      <c r="J98" s="110"/>
      <c r="K98" s="111"/>
      <c r="L98" s="111"/>
      <c r="M98" s="111"/>
      <c r="N98" s="111"/>
      <c r="O98" s="111"/>
      <c r="P98" s="109"/>
      <c r="Q98" s="109"/>
      <c r="R98" s="109"/>
      <c r="S98" s="109"/>
      <c r="T98" s="109"/>
      <c r="U98" s="111"/>
      <c r="V98" s="111"/>
    </row>
    <row r="99" spans="1:22" x14ac:dyDescent="0.2">
      <c r="B99" s="147"/>
      <c r="G99" s="150"/>
    </row>
    <row r="100" spans="1:22" x14ac:dyDescent="0.2">
      <c r="C100" s="151"/>
    </row>
    <row r="101" spans="1:22" x14ac:dyDescent="0.2">
      <c r="C101" s="151"/>
    </row>
    <row r="102" spans="1:22" x14ac:dyDescent="0.2">
      <c r="C102" s="151"/>
    </row>
    <row r="103" spans="1:22" x14ac:dyDescent="0.2">
      <c r="C103" s="151"/>
    </row>
    <row r="104" spans="1:22" x14ac:dyDescent="0.2">
      <c r="C104" s="151"/>
    </row>
    <row r="105" spans="1:22" x14ac:dyDescent="0.2">
      <c r="C105" s="151"/>
    </row>
    <row r="106" spans="1:22" x14ac:dyDescent="0.2">
      <c r="C106" s="151"/>
    </row>
  </sheetData>
  <sheetProtection password="F4BB" sheet="1" objects="1" scenarios="1" formatCells="0" formatColumns="0" formatRows="0"/>
  <mergeCells count="4">
    <mergeCell ref="A3:V3"/>
    <mergeCell ref="D4:O4"/>
    <mergeCell ref="P4:V4"/>
    <mergeCell ref="A75:O75"/>
  </mergeCells>
  <phoneticPr fontId="0" type="noConversion"/>
  <printOptions horizontalCentered="1" gridLines="1"/>
  <pageMargins left="0.25" right="0.25" top="0.21" bottom="0.28000000000000003" header="0.12" footer="0.17"/>
  <pageSetup paperSize="9" scale="75" fitToHeight="4" orientation="landscape" r:id="rId1"/>
  <headerFooter alignWithMargins="0"/>
  <rowBreaks count="2" manualBreakCount="2">
    <brk id="48" max="19" man="1"/>
    <brk id="72" max="19" man="1"/>
  </rowBreaks>
  <colBreaks count="1" manualBreakCount="1">
    <brk id="15" max="96"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Comparative Tariffs</vt:lpstr>
      <vt:lpstr>'Comparative Tariffs'!Print_Area</vt:lpstr>
      <vt:lpstr>'Comparative Tariffs'!Print_Titles</vt:lpstr>
    </vt:vector>
  </TitlesOfParts>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Peet Kotzé</dc:creator>
  <cp:lastModifiedBy>Peet-PC</cp:lastModifiedBy>
  <cp:lastPrinted>2015-01-01T17:55:07Z</cp:lastPrinted>
  <dcterms:created xsi:type="dcterms:W3CDTF">2007-01-02T12:57:15Z</dcterms:created>
  <dcterms:modified xsi:type="dcterms:W3CDTF">2015-01-15T11:48:22Z</dcterms:modified>
</cp:coreProperties>
</file>