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10845"/>
  </bookViews>
  <sheets>
    <sheet name="PAEDS Comparitive Tariffs" sheetId="1" r:id="rId1"/>
  </sheets>
  <externalReferences>
    <externalReference r:id="rId2"/>
  </externalReferences>
  <definedNames>
    <definedName name="PredDLR">[1]Parameters!$C$45</definedName>
    <definedName name="PredOHR">[1]Parameters!$C$38</definedName>
    <definedName name="_xlnm.Print_Area" localSheetId="0">'PAEDS Comparitive Tariffs'!$A$1:$V$155</definedName>
    <definedName name="_xlnm.Print_Titles" localSheetId="0">'PAEDS Comparitive Tariffs'!$A:$E,'PAEDS Comparitive Tariffs'!$1:$7</definedName>
    <definedName name="VAT">[1]Parameters!$C$20</definedName>
  </definedNames>
  <calcPr calcId="144525"/>
</workbook>
</file>

<file path=xl/calcChain.xml><?xml version="1.0" encoding="utf-8"?>
<calcChain xmlns="http://schemas.openxmlformats.org/spreadsheetml/2006/main">
  <c r="K12" i="1" l="1"/>
  <c r="M12" i="1"/>
  <c r="K13" i="1"/>
  <c r="M13" i="1"/>
  <c r="K14" i="1"/>
  <c r="M14" i="1"/>
  <c r="K15" i="1"/>
  <c r="M15" i="1"/>
  <c r="K16" i="1"/>
  <c r="M16" i="1"/>
  <c r="K17" i="1"/>
  <c r="M17" i="1"/>
  <c r="K18" i="1"/>
  <c r="M18" i="1"/>
  <c r="K19" i="1"/>
  <c r="M19" i="1"/>
  <c r="K22" i="1"/>
  <c r="M22" i="1"/>
  <c r="K23" i="1"/>
  <c r="M23" i="1"/>
  <c r="K24" i="1"/>
  <c r="M24" i="1"/>
  <c r="K25" i="1"/>
  <c r="M25" i="1"/>
  <c r="K26" i="1"/>
  <c r="M26" i="1"/>
  <c r="K27" i="1"/>
  <c r="M27" i="1"/>
  <c r="K28" i="1"/>
  <c r="M28" i="1"/>
  <c r="K29" i="1"/>
  <c r="M29" i="1"/>
  <c r="K30" i="1"/>
  <c r="M30" i="1"/>
  <c r="M11" i="1"/>
  <c r="K11" i="1"/>
  <c r="L98" i="1"/>
  <c r="L96" i="1"/>
  <c r="L97" i="1"/>
  <c r="L99" i="1"/>
  <c r="L100" i="1"/>
  <c r="L101" i="1"/>
  <c r="L102" i="1"/>
  <c r="L103" i="1"/>
  <c r="L122" i="1"/>
  <c r="L123" i="1"/>
  <c r="L124" i="1"/>
  <c r="L125" i="1"/>
  <c r="L126" i="1"/>
  <c r="L127" i="1"/>
  <c r="L128" i="1"/>
  <c r="L129" i="1"/>
  <c r="L108" i="1"/>
  <c r="L109" i="1"/>
  <c r="L110" i="1"/>
  <c r="L111" i="1"/>
  <c r="L112" i="1"/>
  <c r="L113" i="1"/>
  <c r="L114" i="1"/>
  <c r="L115" i="1"/>
  <c r="L116" i="1"/>
  <c r="L117" i="1"/>
  <c r="L118" i="1"/>
  <c r="L119" i="1"/>
  <c r="L120" i="1"/>
  <c r="L121" i="1"/>
  <c r="L107" i="1"/>
  <c r="L88" i="1"/>
  <c r="L89" i="1"/>
  <c r="L90" i="1"/>
  <c r="L91" i="1"/>
  <c r="L92" i="1"/>
  <c r="L93" i="1"/>
  <c r="L94" i="1"/>
  <c r="L95"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36" i="1"/>
  <c r="O28" i="1" l="1"/>
  <c r="O27" i="1"/>
  <c r="O26" i="1"/>
  <c r="O24" i="1"/>
  <c r="O23" i="1"/>
  <c r="O22" i="1"/>
  <c r="D40" i="1" l="1"/>
  <c r="D39" i="1"/>
  <c r="D38" i="1"/>
  <c r="D37" i="1"/>
  <c r="D11" i="1"/>
  <c r="D12" i="1"/>
  <c r="D13" i="1"/>
  <c r="D14" i="1"/>
  <c r="D15" i="1"/>
  <c r="D16" i="1"/>
  <c r="D17" i="1"/>
  <c r="D18" i="1"/>
  <c r="D19" i="1"/>
  <c r="D20" i="1"/>
  <c r="D21" i="1"/>
  <c r="D22" i="1"/>
  <c r="D23" i="1"/>
  <c r="D24" i="1"/>
  <c r="D25" i="1"/>
  <c r="D26" i="1"/>
  <c r="D27" i="1"/>
  <c r="D28" i="1"/>
  <c r="D29" i="1"/>
  <c r="D30" i="1"/>
  <c r="E114" i="1" l="1"/>
  <c r="E113" i="1"/>
  <c r="E112" i="1"/>
  <c r="E111" i="1"/>
  <c r="E123" i="1" l="1"/>
  <c r="D123" i="1" s="1"/>
  <c r="E124" i="1"/>
  <c r="D124" i="1" s="1"/>
  <c r="E125" i="1"/>
  <c r="D125" i="1" s="1"/>
  <c r="E126" i="1"/>
  <c r="D126" i="1" s="1"/>
  <c r="E127" i="1"/>
  <c r="D127" i="1" s="1"/>
  <c r="E128" i="1"/>
  <c r="D128" i="1" s="1"/>
  <c r="E129" i="1"/>
  <c r="D129" i="1" s="1"/>
  <c r="E122" i="1"/>
  <c r="E100" i="1"/>
  <c r="E101" i="1"/>
  <c r="E102" i="1"/>
  <c r="E103" i="1"/>
  <c r="H70" i="1" l="1"/>
  <c r="J83" i="1"/>
  <c r="J84" i="1"/>
  <c r="J85" i="1"/>
  <c r="J86" i="1"/>
  <c r="J87" i="1"/>
  <c r="J88" i="1"/>
  <c r="J89" i="1"/>
  <c r="J90" i="1"/>
  <c r="J91" i="1"/>
  <c r="J92" i="1"/>
  <c r="J49" i="1"/>
  <c r="J50" i="1"/>
  <c r="J51" i="1"/>
  <c r="H108" i="1" l="1"/>
  <c r="H109" i="1"/>
  <c r="H110" i="1"/>
  <c r="H111" i="1"/>
  <c r="H112" i="1"/>
  <c r="H113" i="1"/>
  <c r="H114" i="1"/>
  <c r="H115" i="1"/>
  <c r="H116" i="1"/>
  <c r="H117" i="1"/>
  <c r="H118" i="1"/>
  <c r="H119" i="1"/>
  <c r="H120" i="1"/>
  <c r="H121" i="1"/>
  <c r="H122" i="1"/>
  <c r="H123" i="1"/>
  <c r="H124" i="1"/>
  <c r="H125" i="1"/>
  <c r="H126" i="1"/>
  <c r="H127" i="1"/>
  <c r="H128" i="1"/>
  <c r="H129" i="1"/>
  <c r="H107"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36" i="1"/>
  <c r="H12" i="1"/>
  <c r="H13" i="1"/>
  <c r="H14" i="1"/>
  <c r="H15" i="1"/>
  <c r="H16" i="1"/>
  <c r="H17" i="1"/>
  <c r="H18" i="1"/>
  <c r="H19" i="1"/>
  <c r="H20" i="1"/>
  <c r="H21" i="1"/>
  <c r="H22" i="1"/>
  <c r="H23" i="1"/>
  <c r="H24" i="1"/>
  <c r="H25" i="1"/>
  <c r="H26" i="1"/>
  <c r="H27" i="1"/>
  <c r="H28" i="1"/>
  <c r="H29" i="1"/>
  <c r="H30" i="1"/>
  <c r="H11" i="1"/>
  <c r="N108" i="1"/>
  <c r="N109" i="1"/>
  <c r="N110" i="1"/>
  <c r="N111" i="1"/>
  <c r="N112" i="1"/>
  <c r="N113" i="1"/>
  <c r="N114" i="1"/>
  <c r="N115" i="1"/>
  <c r="N116" i="1"/>
  <c r="N117" i="1"/>
  <c r="N118" i="1"/>
  <c r="N119" i="1"/>
  <c r="N120" i="1"/>
  <c r="N121" i="1"/>
  <c r="N122" i="1"/>
  <c r="N123" i="1"/>
  <c r="N124" i="1"/>
  <c r="N125" i="1"/>
  <c r="N126" i="1"/>
  <c r="N127" i="1"/>
  <c r="N128" i="1"/>
  <c r="N129" i="1"/>
  <c r="N107"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36" i="1"/>
  <c r="N12" i="1"/>
  <c r="N13" i="1"/>
  <c r="N14" i="1"/>
  <c r="N15" i="1"/>
  <c r="N16" i="1"/>
  <c r="N17" i="1"/>
  <c r="N18" i="1"/>
  <c r="N19" i="1"/>
  <c r="N20" i="1"/>
  <c r="N21" i="1"/>
  <c r="N22" i="1"/>
  <c r="N23" i="1"/>
  <c r="N24" i="1"/>
  <c r="N25" i="1"/>
  <c r="N26" i="1"/>
  <c r="N27" i="1"/>
  <c r="N28" i="1"/>
  <c r="N29" i="1"/>
  <c r="N30" i="1"/>
  <c r="N11" i="1"/>
  <c r="V22" i="1" l="1"/>
  <c r="U22" i="1"/>
  <c r="U29" i="1"/>
  <c r="V29" i="1"/>
  <c r="U21" i="1"/>
  <c r="V21" i="1"/>
  <c r="V23" i="1"/>
  <c r="U23" i="1"/>
  <c r="U28" i="1"/>
  <c r="V28" i="1"/>
  <c r="U20" i="1"/>
  <c r="V20" i="1"/>
  <c r="U25" i="1"/>
  <c r="V25" i="1"/>
  <c r="U17" i="1"/>
  <c r="V17" i="1"/>
  <c r="V30" i="1"/>
  <c r="U30" i="1"/>
  <c r="U27" i="1"/>
  <c r="V27" i="1"/>
  <c r="U19" i="1"/>
  <c r="V19" i="1"/>
  <c r="U24" i="1"/>
  <c r="V24" i="1"/>
  <c r="U26" i="1"/>
  <c r="V26" i="1"/>
  <c r="V18" i="1"/>
  <c r="U18"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U65" i="1"/>
  <c r="V65" i="1"/>
  <c r="U66" i="1"/>
  <c r="V66" i="1"/>
  <c r="U67" i="1"/>
  <c r="V67" i="1"/>
  <c r="U68" i="1"/>
  <c r="V68" i="1"/>
  <c r="U69" i="1"/>
  <c r="V69" i="1"/>
  <c r="U70" i="1"/>
  <c r="V70" i="1"/>
  <c r="U71" i="1"/>
  <c r="V71" i="1"/>
  <c r="U72" i="1"/>
  <c r="V72" i="1"/>
  <c r="U73" i="1"/>
  <c r="V73" i="1"/>
  <c r="U74" i="1"/>
  <c r="V74" i="1"/>
  <c r="U75" i="1"/>
  <c r="V75" i="1"/>
  <c r="U76" i="1"/>
  <c r="V76" i="1"/>
  <c r="U77" i="1"/>
  <c r="V77" i="1"/>
  <c r="U78" i="1"/>
  <c r="V78" i="1"/>
  <c r="U79" i="1"/>
  <c r="V79" i="1"/>
  <c r="U80" i="1"/>
  <c r="V80" i="1"/>
  <c r="U81" i="1"/>
  <c r="V81" i="1"/>
  <c r="U82" i="1"/>
  <c r="V82" i="1"/>
  <c r="U83" i="1"/>
  <c r="V83" i="1"/>
  <c r="U84" i="1"/>
  <c r="V84" i="1"/>
  <c r="U85" i="1"/>
  <c r="V85" i="1"/>
  <c r="U86" i="1"/>
  <c r="V86" i="1"/>
  <c r="U87" i="1"/>
  <c r="V87" i="1"/>
  <c r="U88" i="1"/>
  <c r="V88" i="1"/>
  <c r="U89" i="1"/>
  <c r="V89" i="1"/>
  <c r="U90" i="1"/>
  <c r="V90" i="1"/>
  <c r="U91" i="1"/>
  <c r="V91" i="1"/>
  <c r="U92" i="1"/>
  <c r="V92" i="1"/>
  <c r="U93" i="1"/>
  <c r="V93" i="1"/>
  <c r="U94" i="1"/>
  <c r="V94" i="1"/>
  <c r="U95" i="1"/>
  <c r="V95" i="1"/>
  <c r="U96" i="1"/>
  <c r="V96" i="1"/>
  <c r="U97" i="1"/>
  <c r="V97" i="1"/>
  <c r="U98" i="1"/>
  <c r="V98" i="1"/>
  <c r="U99" i="1"/>
  <c r="V99" i="1"/>
  <c r="U100" i="1"/>
  <c r="V100" i="1"/>
  <c r="U101" i="1"/>
  <c r="V101" i="1"/>
  <c r="U102" i="1"/>
  <c r="V102" i="1"/>
  <c r="U103" i="1"/>
  <c r="V103" i="1"/>
  <c r="V34" i="1"/>
  <c r="U34" i="1"/>
  <c r="U12" i="1"/>
  <c r="V12" i="1"/>
  <c r="U13" i="1"/>
  <c r="V13" i="1"/>
  <c r="U14" i="1"/>
  <c r="V14" i="1"/>
  <c r="U15" i="1"/>
  <c r="V15" i="1"/>
  <c r="U16" i="1"/>
  <c r="V16" i="1"/>
  <c r="V11" i="1"/>
  <c r="U11" i="1"/>
  <c r="T20" i="1"/>
  <c r="T21" i="1"/>
  <c r="J123" i="1"/>
  <c r="D121" i="1"/>
  <c r="J116" i="1"/>
  <c r="J114" i="1"/>
  <c r="D114" i="1" s="1"/>
  <c r="J110" i="1"/>
  <c r="J102" i="1"/>
  <c r="D101" i="1"/>
  <c r="J100" i="1"/>
  <c r="J96" i="1"/>
  <c r="J80" i="1"/>
  <c r="J78" i="1"/>
  <c r="J76" i="1"/>
  <c r="J72" i="1"/>
  <c r="J70" i="1"/>
  <c r="J68" i="1"/>
  <c r="J64" i="1"/>
  <c r="J62" i="1"/>
  <c r="J60" i="1"/>
  <c r="J53" i="1"/>
  <c r="J48" i="1"/>
  <c r="J44" i="1"/>
  <c r="J41" i="1"/>
  <c r="J36" i="1"/>
  <c r="J34" i="1"/>
  <c r="D118" i="1"/>
  <c r="D116" i="1"/>
  <c r="D110" i="1"/>
  <c r="D107" i="1"/>
  <c r="D94" i="1"/>
  <c r="D93" i="1"/>
  <c r="D92" i="1"/>
  <c r="D85" i="1"/>
  <c r="D84" i="1"/>
  <c r="D79" i="1"/>
  <c r="D76" i="1"/>
  <c r="D71" i="1"/>
  <c r="D68" i="1"/>
  <c r="D63" i="1"/>
  <c r="D60" i="1"/>
  <c r="D55" i="1"/>
  <c r="D54" i="1"/>
  <c r="D52" i="1"/>
  <c r="D47" i="1"/>
  <c r="D46" i="1"/>
  <c r="D45" i="1"/>
  <c r="D44" i="1"/>
  <c r="D36" i="1"/>
  <c r="S36" i="1"/>
  <c r="G11" i="1"/>
  <c r="T11" i="1" s="1"/>
  <c r="P35" i="1"/>
  <c r="Q35" i="1"/>
  <c r="R35" i="1"/>
  <c r="S35" i="1"/>
  <c r="T35" i="1"/>
  <c r="P36" i="1"/>
  <c r="Q36" i="1"/>
  <c r="R36" i="1"/>
  <c r="T36" i="1"/>
  <c r="T34" i="1"/>
  <c r="S34" i="1"/>
  <c r="R34" i="1"/>
  <c r="Q34" i="1"/>
  <c r="P34" i="1"/>
  <c r="G29" i="1"/>
  <c r="Q29" i="1" s="1"/>
  <c r="J107" i="1"/>
  <c r="J108" i="1"/>
  <c r="J117" i="1"/>
  <c r="P57" i="1"/>
  <c r="Q57" i="1"/>
  <c r="R57" i="1"/>
  <c r="S57" i="1"/>
  <c r="T57" i="1"/>
  <c r="P40" i="1"/>
  <c r="Q40" i="1"/>
  <c r="R40" i="1"/>
  <c r="S40" i="1"/>
  <c r="T40" i="1"/>
  <c r="P49" i="1"/>
  <c r="Q49" i="1"/>
  <c r="R49" i="1"/>
  <c r="S49" i="1"/>
  <c r="T49" i="1"/>
  <c r="P52" i="1"/>
  <c r="Q52" i="1"/>
  <c r="R52" i="1"/>
  <c r="S52" i="1"/>
  <c r="T52" i="1"/>
  <c r="P107" i="1"/>
  <c r="Q107" i="1"/>
  <c r="R107" i="1"/>
  <c r="S107" i="1"/>
  <c r="T107" i="1"/>
  <c r="P108" i="1"/>
  <c r="Q108" i="1"/>
  <c r="R108" i="1"/>
  <c r="S108" i="1"/>
  <c r="T108" i="1"/>
  <c r="P83" i="1"/>
  <c r="Q83" i="1"/>
  <c r="R83" i="1"/>
  <c r="S83" i="1"/>
  <c r="T83" i="1"/>
  <c r="P84" i="1"/>
  <c r="Q84" i="1"/>
  <c r="R84" i="1"/>
  <c r="S84" i="1"/>
  <c r="T84" i="1"/>
  <c r="P89" i="1"/>
  <c r="Q89" i="1"/>
  <c r="R89" i="1"/>
  <c r="S89" i="1"/>
  <c r="T89" i="1"/>
  <c r="P91" i="1"/>
  <c r="Q91" i="1"/>
  <c r="R91" i="1"/>
  <c r="S91" i="1"/>
  <c r="T91" i="1"/>
  <c r="P117" i="1"/>
  <c r="Q117" i="1"/>
  <c r="R117" i="1"/>
  <c r="S117" i="1"/>
  <c r="T117" i="1"/>
  <c r="F57" i="1"/>
  <c r="F40" i="1"/>
  <c r="F49" i="1"/>
  <c r="F52" i="1"/>
  <c r="F107" i="1"/>
  <c r="F108" i="1"/>
  <c r="F83" i="1"/>
  <c r="F84" i="1"/>
  <c r="F89" i="1"/>
  <c r="F91" i="1"/>
  <c r="F117" i="1"/>
  <c r="D57" i="1"/>
  <c r="D49" i="1"/>
  <c r="D108" i="1"/>
  <c r="D83" i="1"/>
  <c r="D89" i="1"/>
  <c r="D91" i="1"/>
  <c r="D117" i="1"/>
  <c r="J57" i="1"/>
  <c r="J40" i="1"/>
  <c r="D122" i="1"/>
  <c r="D120" i="1"/>
  <c r="D103" i="1"/>
  <c r="D102" i="1"/>
  <c r="G12" i="1"/>
  <c r="R12" i="1" s="1"/>
  <c r="G13" i="1"/>
  <c r="T13" i="1" s="1"/>
  <c r="G14" i="1"/>
  <c r="Q14" i="1" s="1"/>
  <c r="G15" i="1"/>
  <c r="T15" i="1" s="1"/>
  <c r="G16" i="1"/>
  <c r="S16" i="1" s="1"/>
  <c r="G17" i="1"/>
  <c r="Q17" i="1" s="1"/>
  <c r="G18" i="1"/>
  <c r="Q18" i="1" s="1"/>
  <c r="G19" i="1"/>
  <c r="T19" i="1" s="1"/>
  <c r="G22" i="1"/>
  <c r="T22" i="1" s="1"/>
  <c r="G23" i="1"/>
  <c r="T23" i="1" s="1"/>
  <c r="G24" i="1"/>
  <c r="T24" i="1" s="1"/>
  <c r="G26" i="1"/>
  <c r="R26" i="1" s="1"/>
  <c r="G27" i="1"/>
  <c r="S27" i="1" s="1"/>
  <c r="G28" i="1"/>
  <c r="S28" i="1" s="1"/>
  <c r="G30" i="1"/>
  <c r="Q30" i="1" s="1"/>
  <c r="F110" i="1"/>
  <c r="F120" i="1"/>
  <c r="F121" i="1"/>
  <c r="F122" i="1"/>
  <c r="F123" i="1"/>
  <c r="F111" i="1"/>
  <c r="F112" i="1"/>
  <c r="F113" i="1"/>
  <c r="F114" i="1"/>
  <c r="F115" i="1"/>
  <c r="F116" i="1"/>
  <c r="F118" i="1"/>
  <c r="F124" i="1"/>
  <c r="F125" i="1"/>
  <c r="F126" i="1"/>
  <c r="F127" i="1"/>
  <c r="F128" i="1"/>
  <c r="F129" i="1"/>
  <c r="F119" i="1"/>
  <c r="F102" i="1"/>
  <c r="F103" i="1"/>
  <c r="F96" i="1"/>
  <c r="F97" i="1"/>
  <c r="F98" i="1"/>
  <c r="F99" i="1"/>
  <c r="F109" i="1"/>
  <c r="F37" i="1"/>
  <c r="F38" i="1"/>
  <c r="F39" i="1"/>
  <c r="F41" i="1"/>
  <c r="F42" i="1"/>
  <c r="F43" i="1"/>
  <c r="F44" i="1"/>
  <c r="F45" i="1"/>
  <c r="F46" i="1"/>
  <c r="F47" i="1"/>
  <c r="F48" i="1"/>
  <c r="F50" i="1"/>
  <c r="F51" i="1"/>
  <c r="F53" i="1"/>
  <c r="F54" i="1"/>
  <c r="F55" i="1"/>
  <c r="F56" i="1"/>
  <c r="F58" i="1"/>
  <c r="F59" i="1"/>
  <c r="F60" i="1"/>
  <c r="F61" i="1"/>
  <c r="F62" i="1"/>
  <c r="F63" i="1"/>
  <c r="F64" i="1"/>
  <c r="F65" i="1"/>
  <c r="F66" i="1"/>
  <c r="F67" i="1"/>
  <c r="F68" i="1"/>
  <c r="F69" i="1"/>
  <c r="F70" i="1"/>
  <c r="F71" i="1"/>
  <c r="F72" i="1"/>
  <c r="F73" i="1"/>
  <c r="F74" i="1"/>
  <c r="F75" i="1"/>
  <c r="F76" i="1"/>
  <c r="F77" i="1"/>
  <c r="F78" i="1"/>
  <c r="F79" i="1"/>
  <c r="F80" i="1"/>
  <c r="F81" i="1"/>
  <c r="F100" i="1"/>
  <c r="F101" i="1"/>
  <c r="F82" i="1"/>
  <c r="F85" i="1"/>
  <c r="F86" i="1"/>
  <c r="F87" i="1"/>
  <c r="F88" i="1"/>
  <c r="F90" i="1"/>
  <c r="F92" i="1"/>
  <c r="F93" i="1"/>
  <c r="F94" i="1"/>
  <c r="F95" i="1"/>
  <c r="F36" i="1"/>
  <c r="P110" i="1"/>
  <c r="Q110" i="1"/>
  <c r="R110" i="1"/>
  <c r="S110" i="1"/>
  <c r="T110" i="1"/>
  <c r="P120" i="1"/>
  <c r="Q120" i="1"/>
  <c r="R120" i="1"/>
  <c r="S120" i="1"/>
  <c r="T120" i="1"/>
  <c r="P121" i="1"/>
  <c r="Q121" i="1"/>
  <c r="R121" i="1"/>
  <c r="S121" i="1"/>
  <c r="T121" i="1"/>
  <c r="P122" i="1"/>
  <c r="Q122" i="1"/>
  <c r="R122" i="1"/>
  <c r="S122" i="1"/>
  <c r="T122" i="1"/>
  <c r="P123" i="1"/>
  <c r="Q123" i="1"/>
  <c r="R123" i="1"/>
  <c r="S123" i="1"/>
  <c r="T123" i="1"/>
  <c r="P111" i="1"/>
  <c r="Q111" i="1"/>
  <c r="R111" i="1"/>
  <c r="S111" i="1"/>
  <c r="T111" i="1"/>
  <c r="P112" i="1"/>
  <c r="Q112" i="1"/>
  <c r="R112" i="1"/>
  <c r="S112" i="1"/>
  <c r="T112" i="1"/>
  <c r="P113" i="1"/>
  <c r="Q113" i="1"/>
  <c r="R113" i="1"/>
  <c r="S113" i="1"/>
  <c r="T113" i="1"/>
  <c r="P114" i="1"/>
  <c r="Q114" i="1"/>
  <c r="R114" i="1"/>
  <c r="S114" i="1"/>
  <c r="T114" i="1"/>
  <c r="P115" i="1"/>
  <c r="Q115" i="1"/>
  <c r="R115" i="1"/>
  <c r="S115" i="1"/>
  <c r="T115" i="1"/>
  <c r="P116" i="1"/>
  <c r="Q116" i="1"/>
  <c r="R116" i="1"/>
  <c r="S116" i="1"/>
  <c r="T116" i="1"/>
  <c r="P118" i="1"/>
  <c r="Q118" i="1"/>
  <c r="R118" i="1"/>
  <c r="S118" i="1"/>
  <c r="T118" i="1"/>
  <c r="P124" i="1"/>
  <c r="Q124" i="1"/>
  <c r="R124" i="1"/>
  <c r="S124" i="1"/>
  <c r="T124" i="1"/>
  <c r="P125" i="1"/>
  <c r="Q125" i="1"/>
  <c r="R125" i="1"/>
  <c r="S125" i="1"/>
  <c r="T125" i="1"/>
  <c r="P126" i="1"/>
  <c r="Q126" i="1"/>
  <c r="R126" i="1"/>
  <c r="S126" i="1"/>
  <c r="T126" i="1"/>
  <c r="P127" i="1"/>
  <c r="Q127" i="1"/>
  <c r="R127" i="1"/>
  <c r="S127" i="1"/>
  <c r="T127" i="1"/>
  <c r="P128" i="1"/>
  <c r="Q128" i="1"/>
  <c r="R128" i="1"/>
  <c r="S128" i="1"/>
  <c r="T128" i="1"/>
  <c r="P129" i="1"/>
  <c r="Q129" i="1"/>
  <c r="R129" i="1"/>
  <c r="S129" i="1"/>
  <c r="T129" i="1"/>
  <c r="P119" i="1"/>
  <c r="Q119" i="1"/>
  <c r="R119" i="1"/>
  <c r="S119" i="1"/>
  <c r="T119" i="1"/>
  <c r="T109" i="1"/>
  <c r="S109" i="1"/>
  <c r="R109" i="1"/>
  <c r="Q109" i="1"/>
  <c r="P109" i="1"/>
  <c r="P37" i="1"/>
  <c r="Q37" i="1"/>
  <c r="R37" i="1"/>
  <c r="S37" i="1"/>
  <c r="T37" i="1"/>
  <c r="P38" i="1"/>
  <c r="Q38" i="1"/>
  <c r="R38" i="1"/>
  <c r="S38" i="1"/>
  <c r="T38" i="1"/>
  <c r="P39" i="1"/>
  <c r="Q39" i="1"/>
  <c r="R39" i="1"/>
  <c r="S39" i="1"/>
  <c r="T39" i="1"/>
  <c r="P41" i="1"/>
  <c r="Q41" i="1"/>
  <c r="R41" i="1"/>
  <c r="S41" i="1"/>
  <c r="T41" i="1"/>
  <c r="P42" i="1"/>
  <c r="Q42" i="1"/>
  <c r="R42" i="1"/>
  <c r="S42" i="1"/>
  <c r="T42" i="1"/>
  <c r="P43" i="1"/>
  <c r="Q43" i="1"/>
  <c r="R43" i="1"/>
  <c r="S43" i="1"/>
  <c r="T43" i="1"/>
  <c r="P44" i="1"/>
  <c r="Q44" i="1"/>
  <c r="R44" i="1"/>
  <c r="S44" i="1"/>
  <c r="T44" i="1"/>
  <c r="P45" i="1"/>
  <c r="Q45" i="1"/>
  <c r="R45" i="1"/>
  <c r="T45" i="1"/>
  <c r="P46" i="1"/>
  <c r="Q46" i="1"/>
  <c r="R46" i="1"/>
  <c r="S46" i="1"/>
  <c r="T46" i="1"/>
  <c r="P47" i="1"/>
  <c r="Q47" i="1"/>
  <c r="R47" i="1"/>
  <c r="S47" i="1"/>
  <c r="T47" i="1"/>
  <c r="P48" i="1"/>
  <c r="Q48" i="1"/>
  <c r="R48" i="1"/>
  <c r="S48" i="1"/>
  <c r="T48" i="1"/>
  <c r="P50" i="1"/>
  <c r="Q50" i="1"/>
  <c r="R50" i="1"/>
  <c r="S50" i="1"/>
  <c r="T50" i="1"/>
  <c r="P51" i="1"/>
  <c r="Q51" i="1"/>
  <c r="R51" i="1"/>
  <c r="S51" i="1"/>
  <c r="T51" i="1"/>
  <c r="P53" i="1"/>
  <c r="Q53" i="1"/>
  <c r="R53" i="1"/>
  <c r="S53" i="1"/>
  <c r="T53" i="1"/>
  <c r="P54" i="1"/>
  <c r="Q54" i="1"/>
  <c r="R54" i="1"/>
  <c r="S54" i="1"/>
  <c r="T54" i="1"/>
  <c r="P55" i="1"/>
  <c r="Q55" i="1"/>
  <c r="R55" i="1"/>
  <c r="S55" i="1"/>
  <c r="T55" i="1"/>
  <c r="P56" i="1"/>
  <c r="Q56" i="1"/>
  <c r="R56" i="1"/>
  <c r="S56" i="1"/>
  <c r="T56"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P79" i="1"/>
  <c r="Q79" i="1"/>
  <c r="R79" i="1"/>
  <c r="S79" i="1"/>
  <c r="T79" i="1"/>
  <c r="P80" i="1"/>
  <c r="Q80" i="1"/>
  <c r="R80" i="1"/>
  <c r="S80" i="1"/>
  <c r="T80" i="1"/>
  <c r="P81" i="1"/>
  <c r="Q81" i="1"/>
  <c r="R81" i="1"/>
  <c r="S81" i="1"/>
  <c r="T81" i="1"/>
  <c r="P100" i="1"/>
  <c r="Q100" i="1"/>
  <c r="R100" i="1"/>
  <c r="S100" i="1"/>
  <c r="T100" i="1"/>
  <c r="P101" i="1"/>
  <c r="Q101" i="1"/>
  <c r="R101" i="1"/>
  <c r="S101" i="1"/>
  <c r="T101" i="1"/>
  <c r="P82" i="1"/>
  <c r="Q82" i="1"/>
  <c r="R82" i="1"/>
  <c r="S82" i="1"/>
  <c r="T82" i="1"/>
  <c r="P85" i="1"/>
  <c r="Q85" i="1"/>
  <c r="R85" i="1"/>
  <c r="S85" i="1"/>
  <c r="T85" i="1"/>
  <c r="P86" i="1"/>
  <c r="Q86" i="1"/>
  <c r="R86" i="1"/>
  <c r="S86" i="1"/>
  <c r="T86" i="1"/>
  <c r="P87" i="1"/>
  <c r="Q87" i="1"/>
  <c r="R87" i="1"/>
  <c r="S87" i="1"/>
  <c r="T87" i="1"/>
  <c r="P88" i="1"/>
  <c r="Q88" i="1"/>
  <c r="R88" i="1"/>
  <c r="S88" i="1"/>
  <c r="T88" i="1"/>
  <c r="P90" i="1"/>
  <c r="Q90" i="1"/>
  <c r="R90" i="1"/>
  <c r="S90" i="1"/>
  <c r="T90" i="1"/>
  <c r="P92" i="1"/>
  <c r="Q92" i="1"/>
  <c r="R92" i="1"/>
  <c r="S92" i="1"/>
  <c r="T92" i="1"/>
  <c r="P93" i="1"/>
  <c r="Q93" i="1"/>
  <c r="R93" i="1"/>
  <c r="S93" i="1"/>
  <c r="T93" i="1"/>
  <c r="P94" i="1"/>
  <c r="Q94" i="1"/>
  <c r="R94" i="1"/>
  <c r="S94" i="1"/>
  <c r="T94" i="1"/>
  <c r="P95" i="1"/>
  <c r="Q95" i="1"/>
  <c r="R95" i="1"/>
  <c r="S95" i="1"/>
  <c r="T95" i="1"/>
  <c r="P102" i="1"/>
  <c r="Q102" i="1"/>
  <c r="R102" i="1"/>
  <c r="S102" i="1"/>
  <c r="T102" i="1"/>
  <c r="P103" i="1"/>
  <c r="Q103" i="1"/>
  <c r="R103" i="1"/>
  <c r="S103" i="1"/>
  <c r="T103" i="1"/>
  <c r="P96" i="1"/>
  <c r="Q96" i="1"/>
  <c r="R96" i="1"/>
  <c r="S96" i="1"/>
  <c r="T96" i="1"/>
  <c r="P97" i="1"/>
  <c r="Q97" i="1"/>
  <c r="R97" i="1"/>
  <c r="S97" i="1"/>
  <c r="T97" i="1"/>
  <c r="P98" i="1"/>
  <c r="Q98" i="1"/>
  <c r="R98" i="1"/>
  <c r="S98" i="1"/>
  <c r="T98" i="1"/>
  <c r="P99" i="1"/>
  <c r="Q99" i="1"/>
  <c r="R99" i="1"/>
  <c r="S99" i="1"/>
  <c r="T99" i="1"/>
  <c r="F34" i="1"/>
  <c r="F35" i="1"/>
  <c r="D34" i="1"/>
  <c r="D35" i="1"/>
  <c r="D41" i="1"/>
  <c r="D42" i="1"/>
  <c r="D43" i="1"/>
  <c r="D48" i="1"/>
  <c r="D50" i="1"/>
  <c r="D51" i="1"/>
  <c r="D53" i="1"/>
  <c r="D56" i="1"/>
  <c r="D58" i="1"/>
  <c r="D59" i="1"/>
  <c r="D61" i="1"/>
  <c r="D62" i="1"/>
  <c r="D64" i="1"/>
  <c r="D65" i="1"/>
  <c r="D66" i="1"/>
  <c r="D67" i="1"/>
  <c r="D69" i="1"/>
  <c r="D70" i="1"/>
  <c r="D72" i="1"/>
  <c r="D73" i="1"/>
  <c r="D74" i="1"/>
  <c r="D75" i="1"/>
  <c r="D77" i="1"/>
  <c r="D78" i="1"/>
  <c r="D80" i="1"/>
  <c r="D81" i="1"/>
  <c r="D82" i="1"/>
  <c r="D86" i="1"/>
  <c r="D87" i="1"/>
  <c r="D88" i="1"/>
  <c r="D90" i="1"/>
  <c r="D95" i="1"/>
  <c r="D96" i="1"/>
  <c r="D97" i="1"/>
  <c r="D98" i="1"/>
  <c r="D99" i="1"/>
  <c r="D109" i="1"/>
  <c r="D115" i="1"/>
  <c r="D119" i="1"/>
  <c r="J35" i="1"/>
  <c r="J37" i="1"/>
  <c r="J38" i="1"/>
  <c r="J39" i="1"/>
  <c r="J42" i="1"/>
  <c r="J43" i="1"/>
  <c r="J45" i="1"/>
  <c r="J46" i="1"/>
  <c r="J47" i="1"/>
  <c r="J54" i="1"/>
  <c r="J55" i="1"/>
  <c r="J56" i="1"/>
  <c r="J58" i="1"/>
  <c r="J59" i="1"/>
  <c r="J61" i="1"/>
  <c r="J63" i="1"/>
  <c r="J65" i="1"/>
  <c r="J66" i="1"/>
  <c r="J67" i="1"/>
  <c r="J69" i="1"/>
  <c r="J71" i="1"/>
  <c r="J73" i="1"/>
  <c r="J74" i="1"/>
  <c r="J75" i="1"/>
  <c r="J77" i="1"/>
  <c r="J79" i="1"/>
  <c r="J81" i="1"/>
  <c r="J101" i="1"/>
  <c r="J82" i="1"/>
  <c r="J93" i="1"/>
  <c r="J94" i="1"/>
  <c r="J95" i="1"/>
  <c r="J103" i="1"/>
  <c r="J97" i="1"/>
  <c r="J98" i="1"/>
  <c r="J99" i="1"/>
  <c r="J109" i="1"/>
  <c r="J120" i="1"/>
  <c r="J122" i="1"/>
  <c r="J111" i="1"/>
  <c r="D111" i="1" s="1"/>
  <c r="J112" i="1"/>
  <c r="D112" i="1" s="1"/>
  <c r="J113" i="1"/>
  <c r="D113" i="1" s="1"/>
  <c r="J115" i="1"/>
  <c r="J118" i="1"/>
  <c r="J124" i="1"/>
  <c r="J125" i="1"/>
  <c r="J126" i="1"/>
  <c r="J127" i="1"/>
  <c r="J128" i="1"/>
  <c r="J129" i="1"/>
  <c r="J119" i="1"/>
  <c r="G25" i="1"/>
  <c r="P25" i="1" s="1"/>
  <c r="S21" i="1"/>
  <c r="R21" i="1"/>
  <c r="Q21" i="1"/>
  <c r="P21" i="1"/>
  <c r="S20" i="1"/>
  <c r="R20" i="1"/>
  <c r="Q20" i="1"/>
  <c r="P20" i="1"/>
  <c r="J121" i="1"/>
  <c r="D100" i="1"/>
  <c r="P12" i="1"/>
  <c r="S12" i="1"/>
  <c r="P30" i="1"/>
  <c r="R22" i="1"/>
  <c r="T30" i="1" l="1"/>
  <c r="S30" i="1"/>
  <c r="S13" i="1"/>
  <c r="R30" i="1"/>
  <c r="T14" i="1"/>
  <c r="S29" i="1"/>
  <c r="R19" i="1"/>
  <c r="Q12" i="1"/>
  <c r="P19" i="1"/>
  <c r="S23" i="1"/>
  <c r="Q11" i="1"/>
  <c r="P23" i="1"/>
  <c r="Q13" i="1"/>
  <c r="T12" i="1"/>
  <c r="Q19" i="1"/>
  <c r="T25" i="1"/>
  <c r="Q28" i="1"/>
  <c r="S19" i="1"/>
  <c r="S18" i="1"/>
  <c r="R18" i="1"/>
  <c r="T18" i="1"/>
  <c r="R17" i="1"/>
  <c r="T17" i="1"/>
  <c r="Q16" i="1"/>
  <c r="P16" i="1"/>
  <c r="P14" i="1"/>
  <c r="R14" i="1"/>
  <c r="S14" i="1"/>
  <c r="R29" i="1"/>
  <c r="R28" i="1"/>
  <c r="Q26" i="1"/>
  <c r="S26" i="1"/>
  <c r="T26" i="1"/>
  <c r="R23" i="1"/>
  <c r="P22" i="1"/>
  <c r="S22" i="1"/>
  <c r="P15" i="1"/>
  <c r="R15" i="1"/>
  <c r="R16" i="1"/>
  <c r="R11" i="1"/>
  <c r="S15" i="1"/>
  <c r="Q15" i="1"/>
  <c r="T28" i="1"/>
  <c r="P13" i="1"/>
  <c r="P17" i="1"/>
  <c r="S11" i="1"/>
  <c r="S17" i="1"/>
  <c r="R27" i="1"/>
  <c r="P11" i="1"/>
  <c r="Q27" i="1"/>
  <c r="T16" i="1"/>
  <c r="T27" i="1"/>
  <c r="P24" i="1"/>
  <c r="S24" i="1"/>
  <c r="R13" i="1"/>
  <c r="S25" i="1"/>
  <c r="R25" i="1"/>
  <c r="R24" i="1"/>
</calcChain>
</file>

<file path=xl/sharedStrings.xml><?xml version="1.0" encoding="utf-8"?>
<sst xmlns="http://schemas.openxmlformats.org/spreadsheetml/2006/main" count="239" uniqueCount="203">
  <si>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</si>
  <si>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</si>
  <si>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</si>
  <si>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</si>
  <si>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</si>
  <si>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</si>
  <si>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</si>
  <si>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</si>
  <si>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</si>
  <si>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</si>
  <si>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</si>
  <si>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</si>
  <si>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</si>
  <si>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</si>
  <si>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</si>
  <si>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</si>
  <si>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</si>
  <si>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</si>
  <si>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</si>
  <si>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</si>
  <si>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</si>
  <si>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</si>
  <si>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</si>
  <si>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</si>
  <si>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</si>
  <si>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</si>
  <si>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</si>
  <si>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</si>
  <si>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</si>
  <si>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</si>
  <si>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</si>
  <si>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</si>
  <si>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Cost of material in treatment</t>
  </si>
  <si>
    <t>Setting of sterile tray:</t>
  </si>
  <si>
    <t>Intravenous treatment: Intravenous infusions (cut-down or push-in)</t>
  </si>
  <si>
    <t>Intravenous treatment: Intravenous infusions (push-in)</t>
  </si>
  <si>
    <t>Intravenous treatment: Intravenous infusions (cut-down)</t>
  </si>
  <si>
    <t>Collection of blood specimen(s)</t>
  </si>
  <si>
    <t>Exchange transfusion: First and subsequent (including after-care)</t>
  </si>
  <si>
    <t>Allergy: Skin-prick tests: Immediate hypersensitivity testing</t>
  </si>
  <si>
    <t>Drainage of subcutaneous abscess</t>
  </si>
  <si>
    <t>Stitching of soft-tissue injuries: Stitching of wound</t>
  </si>
  <si>
    <t>Excision and repair by direct suture</t>
  </si>
  <si>
    <t>Removal of foreign bodies from nose: At rooms</t>
  </si>
  <si>
    <t>Laryngeal intubation</t>
  </si>
  <si>
    <t>Bronchoscopy: Bronchoscopy with laser</t>
  </si>
  <si>
    <t>Nebulisation (in rooms)</t>
  </si>
  <si>
    <t>Insertion of intercostal catheter (under water drainage)</t>
  </si>
  <si>
    <t>Paracentesis chest: Diagnostic</t>
  </si>
  <si>
    <t>Paracentesis chest: Therapeutic</t>
  </si>
  <si>
    <t>Flow volume test: Inspiration/expiration</t>
  </si>
  <si>
    <t>Exhaled nitric oxide determination (not for under 4-year old children)</t>
  </si>
  <si>
    <t>Flow volume test: Inspiration/expiration/pre- and post bronchodilator</t>
  </si>
  <si>
    <t>Forced expirogram only</t>
  </si>
  <si>
    <t>Determination of resistance to airflow</t>
  </si>
  <si>
    <t>Peak expiratory flow only</t>
  </si>
  <si>
    <t>Insertion of central venous catheter via peripheral vein in neonates</t>
  </si>
  <si>
    <t>Intensive care: Category 1: Cases requiring intensive monitoring</t>
  </si>
  <si>
    <t>Intensive care: Category 2: Cases requiring active system support</t>
  </si>
  <si>
    <t>Intensive care: Category 2: (Subsequent days)</t>
  </si>
  <si>
    <t>Intensive care: Category 2: After two weeks, per day</t>
  </si>
  <si>
    <t>Intensive care: Category 3: Cases with multiple organ failure or Category 2 patients: First day</t>
  </si>
  <si>
    <t>Intensive care: Category 3</t>
  </si>
  <si>
    <t>Ventilation: First day</t>
  </si>
  <si>
    <t>Ventilation: Subsequent days, per day</t>
  </si>
  <si>
    <t>Ventilation: After two weeks, per day</t>
  </si>
  <si>
    <t>Insertion of arterial pressure cannula</t>
  </si>
  <si>
    <t>Insertion of Swan Ganz catheter for haemodynamics monitoring</t>
  </si>
  <si>
    <t>Insertion of central venous line via peripheral vein</t>
  </si>
  <si>
    <t>Insertion of central venous line via subclavian or jugular veins</t>
  </si>
  <si>
    <t>Hyperalimentation (daily tariff)</t>
  </si>
  <si>
    <t>Prolonged neonatal resuscitation</t>
  </si>
  <si>
    <t>Physician's fee for interpreting an ECG: Without effort</t>
  </si>
  <si>
    <t>Physician's fee for interpreting an ECG: Without and with effort</t>
  </si>
  <si>
    <t>Electrocardiogram: Without effort</t>
  </si>
  <si>
    <t>Electrocardiogram: Without and with effort</t>
  </si>
  <si>
    <t>Electrocardiogram without effort: Under 4 years</t>
  </si>
  <si>
    <t>24 Hour oesophageal pH studies: Interpretation</t>
  </si>
  <si>
    <t>Gastric and duodenal intubation</t>
  </si>
  <si>
    <t>Peritoneal lavage</t>
  </si>
  <si>
    <t>Bladder catheterisation: Male (not at operation)</t>
  </si>
  <si>
    <t>With ureteric meatotomy: Unilateral or bilateral</t>
  </si>
  <si>
    <t>Electro-encephalography: Interpretation</t>
  </si>
  <si>
    <t>Spinal (lumbar) puncture. For diagnosis, drainage of spinal fluid</t>
  </si>
  <si>
    <t>Pure tone audiometry (air conduction)</t>
  </si>
  <si>
    <t>Impedance audiometry (tympanometry)</t>
  </si>
  <si>
    <t>Cardiac examination plus Doppler colour mapping</t>
  </si>
  <si>
    <t>Cardiac examination: 2 Dimensional</t>
  </si>
  <si>
    <t>Renal tract</t>
  </si>
  <si>
    <t>Neonatal head scan</t>
  </si>
  <si>
    <t>Bone marrow: Aspiration</t>
  </si>
  <si>
    <t>Bone marrow trephine biopsy</t>
  </si>
  <si>
    <t>0201</t>
  </si>
  <si>
    <t>0202</t>
  </si>
  <si>
    <t>0205</t>
  </si>
  <si>
    <t>0206</t>
  </si>
  <si>
    <t>0207</t>
  </si>
  <si>
    <t>0210</t>
  </si>
  <si>
    <t>0211</t>
  </si>
  <si>
    <t>0220</t>
  </si>
  <si>
    <t>0255</t>
  </si>
  <si>
    <t>0300</t>
  </si>
  <si>
    <t>0307</t>
  </si>
  <si>
    <t>0111</t>
  </si>
  <si>
    <t>Hospital Visit(exl. Neonates)</t>
  </si>
  <si>
    <t>0193</t>
  </si>
  <si>
    <t>0176</t>
  </si>
  <si>
    <t>Multi-stage treadmill test</t>
  </si>
  <si>
    <t>Cardioversion for arrhythmias (any method) with doctor in attendance</t>
  </si>
  <si>
    <t>Paracentesis of pericardium</t>
  </si>
  <si>
    <t>Endomyocardial biopsy</t>
  </si>
  <si>
    <t>Cardiac catheterisation for congenital heart disease: All ages above 1 year old</t>
  </si>
  <si>
    <t>Paediatric cardiac catheterisation: Infants below the age of one year</t>
  </si>
  <si>
    <t>Use of balloon procedure as in item 1290: Second paediatric cardiologist (33)</t>
  </si>
  <si>
    <t>Cardiac examination (MMode)</t>
  </si>
  <si>
    <t>Cardiac examination + effort</t>
  </si>
  <si>
    <t>Cardiac examinations + contrast</t>
  </si>
  <si>
    <t>Cardiac examinations + doppler</t>
  </si>
  <si>
    <t>Trans-oesophageal echocardiography including passing the device</t>
  </si>
  <si>
    <t>Colour Doppler (may be added onto any other regional exam</t>
  </si>
  <si>
    <t>Cardiology Procedures:</t>
  </si>
  <si>
    <t>Procedures:</t>
  </si>
  <si>
    <t>Cardio-respiratory resuscitation 50 units per 30 minutes</t>
  </si>
  <si>
    <t>0019</t>
  </si>
  <si>
    <t>Hospital Consultation</t>
  </si>
  <si>
    <t>Consultation</t>
  </si>
  <si>
    <t>Note:</t>
  </si>
  <si>
    <t>Units</t>
  </si>
  <si>
    <t>R</t>
  </si>
  <si>
    <t>1232*</t>
  </si>
  <si>
    <t>1233*</t>
  </si>
  <si>
    <t>3620*</t>
  </si>
  <si>
    <t>3622*</t>
  </si>
  <si>
    <t>1235*</t>
  </si>
  <si>
    <t>1236*</t>
  </si>
  <si>
    <t>3621*</t>
  </si>
  <si>
    <t>3623*</t>
  </si>
  <si>
    <t>3624*</t>
  </si>
  <si>
    <t>3625*</t>
  </si>
  <si>
    <t>0209</t>
  </si>
  <si>
    <t>Umbilical artery cannulation at birth</t>
  </si>
  <si>
    <t>Bronchoscopy: Diagnostic bronchoscopy without removing foreign object</t>
  </si>
  <si>
    <t>Bronchial lavage</t>
  </si>
  <si>
    <t>Detemination of resistance to airflow, oscillary or plethysmographic methods</t>
  </si>
  <si>
    <t>Cario-respetory resuscitation: Prolonged attendance in cases of emergency, 50 clinical procedure units per half an hour or part thereof for the firs hour per practitioner, thereafter 25 procedure units per half an hour up to a maximum of 150 clinical procedure units per practitioner.  Resuscitation fee includes all necessary additional procedures.</t>
  </si>
  <si>
    <t>24hour ambulatory ECG monitoring (Holter): Interpretation</t>
  </si>
  <si>
    <t>Insertion of temporary pacemaker (modifier 0005 not acceptable)</t>
  </si>
  <si>
    <t>Percutaneous aspiration of bladder</t>
  </si>
  <si>
    <t>Bladder catheterisation: Female (not at operation)</t>
  </si>
  <si>
    <t>Use Baloon procedures including: First paediatric cardiologist (33) Atrial septoscomy, Pulmonary valve valvolopscopy, Aortic valve valvolopscopy, Closure atrail septal defect, Closure of patient ductus arteriousus</t>
  </si>
  <si>
    <t>GEMS RCF</t>
  </si>
  <si>
    <t>Disclaimer:</t>
  </si>
  <si>
    <t>See the Notes below for All Tariffs</t>
  </si>
  <si>
    <t>HealthMan RCF</t>
  </si>
  <si>
    <t>DH
RCF</t>
  </si>
  <si>
    <t>DH 
Prem A 
In Hosp.</t>
  </si>
  <si>
    <t>DH 
Prem A Out Hosp.</t>
  </si>
  <si>
    <t>DH
Prem B</t>
  </si>
  <si>
    <t>DH 
Classic Rate</t>
  </si>
  <si>
    <t>DH 
Exec Rate</t>
  </si>
  <si>
    <t>1290*</t>
  </si>
  <si>
    <t>1291*</t>
  </si>
  <si>
    <t>3636*</t>
  </si>
  <si>
    <t>3637*</t>
  </si>
  <si>
    <t>3633</t>
  </si>
  <si>
    <t>3719</t>
  </si>
  <si>
    <t>3720</t>
  </si>
  <si>
    <t>a) Surgery on neonates (up to and including 28 days after birth) and low birth weight infants (less than 2500g) under general anaesthesia (excluding circumcision): per fee for procedure + 50% for surgeons and a 50% increase in anaesthetic time units for anaesthesiologists
b) Neonates requiring intensive care: Per fee for the intensive care items (section 4.7.2) +50% for neonatologists and/or paediatricians</t>
  </si>
  <si>
    <t>Intensive care: Category 3: Cases with multiple organ failure or Category 2 patients:Subsequent days</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</si>
  <si>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</si>
  <si>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</si>
  <si>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</si>
  <si>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</si>
  <si>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</si>
  <si>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</si>
  <si>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</si>
  <si>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</si>
  <si>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</si>
  <si>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</si>
  <si>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</si>
  <si>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</si>
  <si>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</si>
  <si>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</si>
  <si>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</si>
  <si>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</si>
  <si>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FedHealth  (VAT Incl.)</t>
  </si>
  <si>
    <t xml:space="preserve">
Profmed</t>
  </si>
  <si>
    <t>2. Tariffs may differ due to rounding</t>
  </si>
  <si>
    <t>3. Above codes are the most frequently used codes and is not all inclusive of all the codes</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</si>
  <si>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</si>
  <si>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 xml:space="preserve"> HealthMan Private Tariff 
(VAT Incl.)</t>
  </si>
  <si>
    <t>7. The Healthman tariff for codes that relate to equipment have been retained at GEMS rate*</t>
  </si>
  <si>
    <t xml:space="preserve">            Discovery Tariffs     (VAT Incl.)</t>
  </si>
  <si>
    <t xml:space="preserve">                       GEMS Tariffs               (VAT Incl.)</t>
  </si>
  <si>
    <t>GEMS Contracted Tariffs 
(VAT Incl.</t>
  </si>
  <si>
    <t>GEMS Contracted 
RCF</t>
  </si>
  <si>
    <t>4. Increases from 2014 are as follow:</t>
  </si>
  <si>
    <t>HEALTHMAN PAEDIATRIC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</si>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</sst>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R-1C09]\ #,##0.00"/>
    <numFmt numFmtId="166" formatCode="_ * #,##0.000_ ;_ * \-#,##0.000_ ;_ * &quot;-&quot;??_ ;_ @_ "/>
  </numFmts>
  <fonts count="24" x14ac:knownFonts="1">
    <font>
      <sz val="10"/>
      <name val="Arial"/>
    </font>
    <font>
      <sz val="10"/>
      <name val="Arial"/>
      <family val="2"/>
    </font>
    <font>
      <b/>
      <sz val="10"/>
      <name val="Arial"/>
      <family val="2"/>
    </font>
    <font>
      <i/>
      <u/>
      <sz val="10"/>
      <name val="Arial"/>
      <family val="2"/>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i/>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sz val="10"/>
      <color rgb="FF0000FF"/>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u/>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21" fillId="2" borderId="5" xfId="0" applyFont="1" applyFill="1" applyBorder="1" applyProtection="1">
      <protection hidden="1"/>
    </xf>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4" xfId="0" applyFont="1" applyFill="1" applyBorder="1" applyAlignment="1" applyProtection="1">
      <protection hidden="1"/>
    </xf>
    <xf numFmtId="0" fontId="6" fillId="2" borderId="0" xfId="0" applyFont="1" applyFill="1" applyBorder="1" applyAlignment="1" applyProtection="1">
      <alignment wrapText="1"/>
      <protection hidden="1"/>
    </xf>
    <xf numFmtId="0" fontId="0" fillId="2" borderId="0" xfId="0" applyFill="1" applyBorder="1" applyAlignment="1" applyProtection="1">
      <alignment wrapText="1"/>
      <protection hidden="1"/>
    </xf>
    <xf numFmtId="0" fontId="0" fillId="2" borderId="0" xfId="0" applyFill="1" applyBorder="1" applyProtection="1">
      <protection hidden="1"/>
    </xf>
    <xf numFmtId="0" fontId="6" fillId="2" borderId="0" xfId="0" applyFont="1" applyFill="1" applyBorder="1" applyProtection="1">
      <protection hidden="1"/>
    </xf>
    <xf numFmtId="0" fontId="7" fillId="2" borderId="0" xfId="0" applyFont="1" applyFill="1" applyBorder="1" applyAlignment="1" applyProtection="1">
      <alignment wrapText="1"/>
      <protection hidden="1"/>
    </xf>
    <xf numFmtId="0" fontId="7" fillId="2" borderId="0" xfId="1" applyNumberFormat="1" applyFont="1" applyFill="1" applyBorder="1" applyAlignment="1" applyProtection="1">
      <alignment wrapText="1"/>
      <protection hidden="1"/>
    </xf>
    <xf numFmtId="164" fontId="6" fillId="2" borderId="0" xfId="1" applyFont="1" applyFill="1" applyBorder="1" applyAlignment="1" applyProtection="1">
      <alignment wrapText="1"/>
      <protection hidden="1"/>
    </xf>
    <xf numFmtId="166" fontId="6" fillId="2" borderId="0" xfId="1" applyNumberFormat="1" applyFont="1" applyFill="1" applyBorder="1" applyAlignment="1" applyProtection="1">
      <alignment wrapText="1"/>
      <protection hidden="1"/>
    </xf>
    <xf numFmtId="0" fontId="23" fillId="3" borderId="2" xfId="0" applyFont="1" applyFill="1" applyBorder="1" applyAlignment="1" applyProtection="1">
      <alignment horizontal="center"/>
      <protection hidden="1"/>
    </xf>
    <xf numFmtId="0" fontId="23" fillId="3" borderId="3" xfId="0" applyFont="1" applyFill="1" applyBorder="1" applyAlignment="1" applyProtection="1">
      <alignment horizontal="center" wrapText="1"/>
      <protection hidden="1"/>
    </xf>
    <xf numFmtId="0" fontId="9" fillId="4" borderId="1" xfId="0" applyFont="1" applyFill="1" applyBorder="1" applyAlignment="1" applyProtection="1">
      <alignment horizontal="center"/>
      <protection hidden="1"/>
    </xf>
    <xf numFmtId="0" fontId="9" fillId="2" borderId="4" xfId="0" applyFont="1" applyFill="1" applyBorder="1" applyAlignment="1" applyProtection="1">
      <alignment horizontal="center" wrapText="1"/>
      <protection hidden="1"/>
    </xf>
    <xf numFmtId="0" fontId="9" fillId="4" borderId="1" xfId="1" applyNumberFormat="1" applyFont="1" applyFill="1" applyBorder="1" applyAlignment="1" applyProtection="1">
      <alignment horizontal="center" wrapText="1"/>
      <protection hidden="1"/>
    </xf>
    <xf numFmtId="164" fontId="9" fillId="4" borderId="1" xfId="1" applyFont="1" applyFill="1" applyBorder="1" applyAlignment="1" applyProtection="1">
      <alignment horizontal="center" wrapText="1"/>
      <protection hidden="1"/>
    </xf>
    <xf numFmtId="166" fontId="9" fillId="4" borderId="1" xfId="1" applyNumberFormat="1" applyFont="1" applyFill="1" applyBorder="1" applyAlignment="1" applyProtection="1">
      <alignment horizontal="center" wrapText="1"/>
      <protection hidden="1"/>
    </xf>
    <xf numFmtId="0" fontId="9" fillId="4" borderId="1" xfId="0" applyFont="1" applyFill="1" applyBorder="1" applyAlignment="1" applyProtection="1">
      <alignment horizontal="center" wrapText="1"/>
      <protection hidden="1"/>
    </xf>
    <xf numFmtId="0" fontId="6" fillId="2" borderId="0" xfId="0" applyFont="1" applyFill="1" applyBorder="1" applyAlignment="1" applyProtection="1">
      <alignment horizontal="center" wrapText="1"/>
      <protection hidden="1"/>
    </xf>
    <xf numFmtId="0" fontId="0" fillId="2" borderId="0" xfId="0" applyFill="1" applyBorder="1" applyAlignment="1" applyProtection="1">
      <alignment horizontal="center" wrapText="1"/>
      <protection hidden="1"/>
    </xf>
    <xf numFmtId="0" fontId="0" fillId="2" borderId="0" xfId="0"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wrapText="1"/>
      <protection hidden="1"/>
    </xf>
    <xf numFmtId="0" fontId="9" fillId="5" borderId="1" xfId="1" applyNumberFormat="1" applyFont="1" applyFill="1" applyBorder="1" applyAlignment="1" applyProtection="1">
      <alignment horizontal="center" wrapText="1"/>
      <protection hidden="1"/>
    </xf>
    <xf numFmtId="164" fontId="9" fillId="5" borderId="1" xfId="1" applyFont="1" applyFill="1" applyBorder="1" applyAlignment="1" applyProtection="1">
      <alignment horizontal="center" wrapText="1"/>
      <protection hidden="1"/>
    </xf>
    <xf numFmtId="166" fontId="9" fillId="5" borderId="1" xfId="1" applyNumberFormat="1" applyFont="1" applyFill="1" applyBorder="1" applyAlignment="1" applyProtection="1">
      <alignment wrapText="1"/>
      <protection hidden="1"/>
    </xf>
    <xf numFmtId="166" fontId="9" fillId="5" borderId="1" xfId="1" applyNumberFormat="1" applyFont="1" applyFill="1" applyBorder="1" applyAlignment="1" applyProtection="1">
      <alignment horizontal="center" wrapText="1"/>
      <protection hidden="1"/>
    </xf>
    <xf numFmtId="9" fontId="9" fillId="5" borderId="1" xfId="0" applyNumberFormat="1" applyFont="1" applyFill="1" applyBorder="1" applyAlignment="1" applyProtection="1">
      <alignment horizontal="center" wrapText="1"/>
      <protection hidden="1"/>
    </xf>
    <xf numFmtId="9" fontId="9" fillId="5" borderId="1" xfId="2" applyFont="1" applyFill="1" applyBorder="1" applyAlignment="1" applyProtection="1">
      <alignment horizontal="center" wrapText="1"/>
      <protection hidden="1"/>
    </xf>
    <xf numFmtId="0" fontId="10" fillId="2" borderId="5" xfId="0" applyFont="1" applyFill="1" applyBorder="1" applyAlignment="1" applyProtection="1">
      <alignment horizontal="center"/>
      <protection hidden="1"/>
    </xf>
    <xf numFmtId="0" fontId="10" fillId="2" borderId="0" xfId="0" applyFont="1" applyFill="1" applyBorder="1" applyAlignment="1" applyProtection="1">
      <alignment horizontal="center" wrapText="1"/>
      <protection hidden="1"/>
    </xf>
    <xf numFmtId="0" fontId="10" fillId="4" borderId="1" xfId="1" applyNumberFormat="1" applyFont="1" applyFill="1" applyBorder="1" applyAlignment="1" applyProtection="1">
      <alignment horizontal="center" wrapText="1"/>
      <protection hidden="1"/>
    </xf>
    <xf numFmtId="164" fontId="10" fillId="4" borderId="1" xfId="1" applyFont="1" applyFill="1" applyBorder="1" applyAlignment="1" applyProtection="1">
      <alignment horizontal="center" wrapText="1"/>
      <protection hidden="1"/>
    </xf>
    <xf numFmtId="166" fontId="10" fillId="4" borderId="1" xfId="1" applyNumberFormat="1" applyFont="1" applyFill="1" applyBorder="1" applyAlignment="1" applyProtection="1">
      <alignment horizontal="center" wrapText="1"/>
      <protection hidden="1"/>
    </xf>
    <xf numFmtId="0" fontId="10" fillId="4" borderId="1" xfId="0" applyFont="1" applyFill="1" applyBorder="1" applyAlignment="1" applyProtection="1">
      <alignment horizontal="center" wrapText="1"/>
      <protection hidden="1"/>
    </xf>
    <xf numFmtId="0" fontId="11" fillId="2" borderId="0" xfId="0" applyFont="1" applyFill="1" applyBorder="1" applyAlignment="1" applyProtection="1">
      <alignment wrapText="1"/>
      <protection hidden="1"/>
    </xf>
    <xf numFmtId="0" fontId="3" fillId="2" borderId="0" xfId="0" applyFont="1" applyFill="1" applyBorder="1" applyAlignment="1" applyProtection="1">
      <alignment wrapText="1"/>
      <protection hidden="1"/>
    </xf>
    <xf numFmtId="0" fontId="3" fillId="2" borderId="0" xfId="0" applyFont="1" applyFill="1" applyBorder="1" applyProtection="1">
      <protection hidden="1"/>
    </xf>
    <xf numFmtId="49" fontId="9"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6" fillId="3" borderId="3" xfId="1" applyNumberFormat="1" applyFont="1" applyFill="1" applyBorder="1" applyAlignment="1" applyProtection="1">
      <alignment wrapText="1"/>
      <protection hidden="1"/>
    </xf>
    <xf numFmtId="164" fontId="6" fillId="3" borderId="3" xfId="1" applyFont="1" applyFill="1" applyBorder="1" applyAlignment="1" applyProtection="1">
      <alignment wrapText="1"/>
      <protection hidden="1"/>
    </xf>
    <xf numFmtId="166" fontId="6" fillId="3" borderId="3" xfId="1" applyNumberFormat="1" applyFont="1" applyFill="1" applyBorder="1" applyAlignment="1" applyProtection="1">
      <alignment wrapText="1"/>
      <protection hidden="1"/>
    </xf>
    <xf numFmtId="164" fontId="9" fillId="3" borderId="3" xfId="1" applyFont="1" applyFill="1" applyBorder="1" applyAlignment="1" applyProtection="1">
      <alignment wrapText="1"/>
      <protection hidden="1"/>
    </xf>
    <xf numFmtId="9" fontId="9" fillId="3" borderId="3" xfId="0" applyNumberFormat="1" applyFont="1" applyFill="1" applyBorder="1" applyAlignment="1" applyProtection="1">
      <alignment wrapText="1"/>
      <protection hidden="1"/>
    </xf>
    <xf numFmtId="0" fontId="9" fillId="3" borderId="3" xfId="0" applyFont="1" applyFill="1" applyBorder="1" applyAlignment="1" applyProtection="1">
      <alignment wrapText="1"/>
      <protection hidden="1"/>
    </xf>
    <xf numFmtId="164" fontId="6" fillId="3" borderId="4" xfId="1" applyFont="1" applyFill="1" applyBorder="1" applyAlignment="1" applyProtection="1">
      <alignment wrapText="1"/>
      <protection hidden="1"/>
    </xf>
    <xf numFmtId="0" fontId="9" fillId="2" borderId="8" xfId="0" applyFont="1" applyFill="1" applyBorder="1" applyAlignment="1" applyProtection="1">
      <alignment horizontal="center"/>
      <protection hidden="1"/>
    </xf>
    <xf numFmtId="0" fontId="8" fillId="2" borderId="17" xfId="0" applyFont="1" applyFill="1" applyBorder="1" applyAlignment="1" applyProtection="1">
      <alignment horizontal="left" wrapText="1"/>
      <protection hidden="1"/>
    </xf>
    <xf numFmtId="0" fontId="6" fillId="2" borderId="20" xfId="1" applyNumberFormat="1" applyFont="1" applyFill="1" applyBorder="1" applyAlignment="1" applyProtection="1">
      <alignment wrapText="1"/>
      <protection hidden="1"/>
    </xf>
    <xf numFmtId="164" fontId="6" fillId="2" borderId="20" xfId="1" applyFont="1" applyFill="1" applyBorder="1" applyAlignment="1" applyProtection="1">
      <alignment wrapText="1"/>
      <protection hidden="1"/>
    </xf>
    <xf numFmtId="166" fontId="6" fillId="2" borderId="20" xfId="1" applyNumberFormat="1" applyFont="1" applyFill="1" applyBorder="1" applyAlignment="1" applyProtection="1">
      <alignment wrapText="1"/>
      <protection hidden="1"/>
    </xf>
    <xf numFmtId="164" fontId="9" fillId="2" borderId="20" xfId="1" applyFont="1" applyFill="1" applyBorder="1" applyAlignment="1" applyProtection="1">
      <alignment wrapText="1"/>
      <protection hidden="1"/>
    </xf>
    <xf numFmtId="9" fontId="9" fillId="6" borderId="20" xfId="0" applyNumberFormat="1" applyFont="1" applyFill="1" applyBorder="1" applyAlignment="1" applyProtection="1">
      <alignment wrapText="1"/>
      <protection hidden="1"/>
    </xf>
    <xf numFmtId="0" fontId="9" fillId="6" borderId="20" xfId="0" applyFont="1" applyFill="1" applyBorder="1" applyAlignment="1" applyProtection="1">
      <alignment wrapText="1"/>
      <protection hidden="1"/>
    </xf>
    <xf numFmtId="164" fontId="6" fillId="6" borderId="20" xfId="1" applyFont="1" applyFill="1" applyBorder="1" applyAlignment="1" applyProtection="1">
      <alignment wrapText="1"/>
      <protection hidden="1"/>
    </xf>
    <xf numFmtId="49" fontId="12" fillId="2" borderId="9" xfId="0" applyNumberFormat="1" applyFont="1" applyFill="1" applyBorder="1" applyAlignment="1" applyProtection="1">
      <alignment horizontal="center"/>
      <protection hidden="1"/>
    </xf>
    <xf numFmtId="0" fontId="13" fillId="2" borderId="18" xfId="0" applyFont="1" applyFill="1" applyBorder="1" applyAlignment="1" applyProtection="1">
      <alignment horizontal="left" wrapText="1"/>
      <protection hidden="1"/>
    </xf>
    <xf numFmtId="0" fontId="6" fillId="2" borderId="21" xfId="1" applyNumberFormat="1" applyFont="1" applyFill="1" applyBorder="1" applyAlignment="1" applyProtection="1">
      <alignment wrapText="1"/>
      <protection hidden="1"/>
    </xf>
    <xf numFmtId="164" fontId="6" fillId="2" borderId="21" xfId="1" applyFont="1" applyFill="1" applyBorder="1" applyAlignment="1" applyProtection="1">
      <alignment wrapText="1"/>
      <protection hidden="1"/>
    </xf>
    <xf numFmtId="166" fontId="9" fillId="2" borderId="21" xfId="1" applyNumberFormat="1" applyFont="1" applyFill="1" applyBorder="1" applyAlignment="1" applyProtection="1">
      <alignment wrapText="1"/>
      <protection hidden="1"/>
    </xf>
    <xf numFmtId="164" fontId="9" fillId="2" borderId="21" xfId="1" applyFont="1" applyFill="1" applyBorder="1" applyAlignment="1" applyProtection="1">
      <alignment wrapText="1"/>
      <protection hidden="1"/>
    </xf>
    <xf numFmtId="166" fontId="12" fillId="2" borderId="21" xfId="1" applyNumberFormat="1" applyFont="1" applyFill="1" applyBorder="1" applyAlignment="1" applyProtection="1">
      <alignment wrapText="1"/>
      <protection hidden="1"/>
    </xf>
    <xf numFmtId="165" fontId="9" fillId="6" borderId="21" xfId="0" applyNumberFormat="1" applyFont="1" applyFill="1" applyBorder="1" applyAlignment="1" applyProtection="1">
      <alignment wrapText="1"/>
      <protection hidden="1"/>
    </xf>
    <xf numFmtId="0" fontId="6" fillId="6" borderId="21" xfId="0" applyFont="1" applyFill="1" applyBorder="1" applyAlignment="1" applyProtection="1">
      <alignment wrapText="1"/>
      <protection hidden="1"/>
    </xf>
    <xf numFmtId="9" fontId="9" fillId="6" borderId="21" xfId="0" applyNumberFormat="1" applyFont="1" applyFill="1" applyBorder="1" applyAlignment="1" applyProtection="1">
      <alignment wrapText="1"/>
      <protection hidden="1"/>
    </xf>
    <xf numFmtId="0" fontId="9" fillId="6" borderId="21" xfId="0" applyFont="1" applyFill="1" applyBorder="1" applyAlignment="1" applyProtection="1">
      <alignment wrapText="1"/>
      <protection hidden="1"/>
    </xf>
    <xf numFmtId="164" fontId="9" fillId="6" borderId="21" xfId="1" applyFont="1" applyFill="1" applyBorder="1" applyAlignment="1" applyProtection="1">
      <alignment wrapText="1"/>
      <protection hidden="1"/>
    </xf>
    <xf numFmtId="0" fontId="9" fillId="2" borderId="9" xfId="0" quotePrefix="1" applyFont="1" applyFill="1" applyBorder="1" applyAlignment="1" applyProtection="1">
      <alignment horizontal="left"/>
      <protection hidden="1"/>
    </xf>
    <xf numFmtId="0" fontId="9" fillId="2" borderId="18" xfId="0" applyFont="1" applyFill="1" applyBorder="1" applyAlignment="1" applyProtection="1">
      <alignment wrapText="1"/>
      <protection hidden="1"/>
    </xf>
    <xf numFmtId="0" fontId="9" fillId="2" borderId="21" xfId="1" applyNumberFormat="1" applyFont="1" applyFill="1" applyBorder="1" applyAlignment="1" applyProtection="1">
      <alignment wrapText="1"/>
      <protection hidden="1"/>
    </xf>
    <xf numFmtId="164" fontId="9" fillId="6" borderId="21" xfId="0" applyNumberFormat="1" applyFont="1" applyFill="1" applyBorder="1" applyAlignment="1" applyProtection="1">
      <alignment wrapText="1"/>
      <protection hidden="1"/>
    </xf>
    <xf numFmtId="0" fontId="4" fillId="2" borderId="0" xfId="0" applyFont="1" applyFill="1" applyBorder="1" applyAlignment="1" applyProtection="1">
      <alignment wrapText="1"/>
      <protection hidden="1"/>
    </xf>
    <xf numFmtId="0" fontId="4" fillId="2" borderId="0" xfId="0" applyFont="1" applyFill="1" applyBorder="1" applyProtection="1">
      <protection hidden="1"/>
    </xf>
    <xf numFmtId="49" fontId="9" fillId="2" borderId="9" xfId="0" applyNumberFormat="1" applyFont="1" applyFill="1" applyBorder="1" applyProtection="1">
      <protection hidden="1"/>
    </xf>
    <xf numFmtId="49" fontId="9" fillId="2" borderId="10" xfId="0" applyNumberFormat="1" applyFont="1" applyFill="1" applyBorder="1" applyProtection="1">
      <protection hidden="1"/>
    </xf>
    <xf numFmtId="0" fontId="14" fillId="2" borderId="19" xfId="0" applyFont="1" applyFill="1" applyBorder="1" applyAlignment="1" applyProtection="1">
      <alignment wrapText="1"/>
      <protection hidden="1"/>
    </xf>
    <xf numFmtId="0" fontId="9" fillId="2" borderId="22" xfId="1" applyNumberFormat="1" applyFont="1" applyFill="1" applyBorder="1" applyAlignment="1" applyProtection="1">
      <alignment wrapText="1"/>
      <protection hidden="1"/>
    </xf>
    <xf numFmtId="164" fontId="9" fillId="2" borderId="22" xfId="1" applyFont="1" applyFill="1" applyBorder="1" applyAlignment="1" applyProtection="1">
      <alignment wrapText="1"/>
      <protection hidden="1"/>
    </xf>
    <xf numFmtId="166" fontId="9" fillId="2" borderId="22" xfId="1" applyNumberFormat="1" applyFont="1" applyFill="1" applyBorder="1" applyAlignment="1" applyProtection="1">
      <alignment wrapText="1"/>
      <protection hidden="1"/>
    </xf>
    <xf numFmtId="164" fontId="9" fillId="6" borderId="22" xfId="0" applyNumberFormat="1" applyFont="1" applyFill="1" applyBorder="1" applyAlignment="1" applyProtection="1">
      <alignment wrapText="1"/>
      <protection hidden="1"/>
    </xf>
    <xf numFmtId="164" fontId="9" fillId="6" borderId="22" xfId="1" applyFont="1" applyFill="1" applyBorder="1" applyAlignment="1" applyProtection="1">
      <alignment wrapText="1"/>
      <protection hidden="1"/>
    </xf>
    <xf numFmtId="49" fontId="9" fillId="2" borderId="8" xfId="0" applyNumberFormat="1" applyFont="1" applyFill="1" applyBorder="1" applyProtection="1">
      <protection hidden="1"/>
    </xf>
    <xf numFmtId="0" fontId="15" fillId="2" borderId="17" xfId="0" applyFont="1" applyFill="1" applyBorder="1" applyAlignment="1" applyProtection="1">
      <alignment wrapText="1"/>
      <protection hidden="1"/>
    </xf>
    <xf numFmtId="0" fontId="9" fillId="2" borderId="20" xfId="1" applyNumberFormat="1" applyFont="1" applyFill="1" applyBorder="1" applyAlignment="1" applyProtection="1">
      <alignment wrapText="1"/>
      <protection hidden="1"/>
    </xf>
    <xf numFmtId="166" fontId="9" fillId="2" borderId="20" xfId="1" applyNumberFormat="1" applyFont="1" applyFill="1" applyBorder="1" applyAlignment="1" applyProtection="1">
      <alignment wrapText="1"/>
      <protection hidden="1"/>
    </xf>
    <xf numFmtId="164" fontId="9" fillId="6" borderId="20" xfId="0" applyNumberFormat="1" applyFont="1" applyFill="1" applyBorder="1" applyAlignment="1" applyProtection="1">
      <alignment wrapText="1"/>
      <protection hidden="1"/>
    </xf>
    <xf numFmtId="164" fontId="9" fillId="6" borderId="20" xfId="1" applyFont="1" applyFill="1" applyBorder="1" applyAlignment="1" applyProtection="1">
      <alignment wrapText="1"/>
      <protection hidden="1"/>
    </xf>
    <xf numFmtId="0" fontId="14" fillId="2" borderId="18" xfId="0" applyFont="1" applyFill="1" applyBorder="1" applyAlignment="1" applyProtection="1">
      <alignment wrapText="1"/>
      <protection hidden="1"/>
    </xf>
    <xf numFmtId="49" fontId="9" fillId="2" borderId="9" xfId="0" applyNumberFormat="1" applyFont="1" applyFill="1" applyBorder="1" applyAlignment="1" applyProtection="1">
      <alignment wrapText="1"/>
      <protection hidden="1"/>
    </xf>
    <xf numFmtId="0" fontId="9" fillId="2" borderId="0" xfId="0" applyFont="1" applyFill="1" applyBorder="1" applyAlignment="1" applyProtection="1">
      <alignment wrapText="1"/>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49" fontId="9" fillId="2" borderId="9" xfId="0" applyNumberFormat="1" applyFont="1" applyFill="1" applyBorder="1" applyAlignment="1" applyProtection="1">
      <alignment horizontal="left"/>
      <protection hidden="1"/>
    </xf>
    <xf numFmtId="0" fontId="9" fillId="2" borderId="9" xfId="0" applyFont="1" applyFill="1" applyBorder="1" applyAlignment="1" applyProtection="1">
      <alignment horizontal="left"/>
      <protection hidden="1"/>
    </xf>
    <xf numFmtId="49" fontId="9" fillId="2" borderId="11" xfId="0" applyNumberFormat="1" applyFont="1" applyFill="1" applyBorder="1" applyAlignment="1" applyProtection="1">
      <alignment wrapText="1"/>
      <protection hidden="1"/>
    </xf>
    <xf numFmtId="0" fontId="9" fillId="2" borderId="23" xfId="0" applyFont="1" applyFill="1" applyBorder="1" applyAlignment="1" applyProtection="1">
      <alignment wrapText="1"/>
      <protection hidden="1"/>
    </xf>
    <xf numFmtId="0" fontId="9" fillId="2" borderId="24" xfId="1" applyNumberFormat="1" applyFont="1" applyFill="1" applyBorder="1" applyAlignment="1" applyProtection="1">
      <alignment wrapText="1"/>
      <protection hidden="1"/>
    </xf>
    <xf numFmtId="164" fontId="9" fillId="2" borderId="24" xfId="1" applyFont="1" applyFill="1" applyBorder="1" applyAlignment="1" applyProtection="1">
      <alignment wrapText="1"/>
      <protection hidden="1"/>
    </xf>
    <xf numFmtId="49" fontId="16" fillId="2" borderId="11" xfId="0" applyNumberFormat="1" applyFont="1" applyFill="1" applyBorder="1" applyAlignment="1" applyProtection="1">
      <alignment wrapText="1"/>
      <protection hidden="1"/>
    </xf>
    <xf numFmtId="164" fontId="16" fillId="2" borderId="21" xfId="1" applyFont="1" applyFill="1" applyBorder="1" applyAlignment="1" applyProtection="1">
      <alignment wrapText="1"/>
      <protection hidden="1"/>
    </xf>
    <xf numFmtId="166" fontId="16" fillId="2" borderId="21" xfId="1" applyNumberFormat="1" applyFont="1" applyFill="1" applyBorder="1" applyAlignment="1" applyProtection="1">
      <alignment wrapText="1"/>
      <protection hidden="1"/>
    </xf>
    <xf numFmtId="0" fontId="6" fillId="2" borderId="10" xfId="0" applyFont="1" applyFill="1" applyBorder="1" applyProtection="1">
      <protection hidden="1"/>
    </xf>
    <xf numFmtId="0" fontId="6" fillId="2" borderId="19" xfId="0" applyFont="1" applyFill="1" applyBorder="1" applyAlignment="1" applyProtection="1">
      <alignment wrapText="1"/>
      <protection hidden="1"/>
    </xf>
    <xf numFmtId="0" fontId="6" fillId="2" borderId="22" xfId="1" applyNumberFormat="1" applyFont="1" applyFill="1" applyBorder="1" applyAlignment="1" applyProtection="1">
      <alignment wrapText="1"/>
      <protection hidden="1"/>
    </xf>
    <xf numFmtId="0" fontId="6" fillId="6" borderId="22" xfId="0" applyFont="1" applyFill="1" applyBorder="1" applyAlignment="1" applyProtection="1">
      <alignment wrapText="1"/>
      <protection hidden="1"/>
    </xf>
    <xf numFmtId="0" fontId="6" fillId="3" borderId="2" xfId="0" applyFont="1" applyFill="1" applyBorder="1" applyProtection="1">
      <protection hidden="1"/>
    </xf>
    <xf numFmtId="0" fontId="15" fillId="3" borderId="3" xfId="0" applyFont="1" applyFill="1" applyBorder="1" applyAlignment="1" applyProtection="1">
      <alignment wrapText="1"/>
      <protection hidden="1"/>
    </xf>
    <xf numFmtId="0" fontId="6" fillId="3" borderId="3" xfId="0" applyFont="1" applyFill="1" applyBorder="1" applyAlignment="1" applyProtection="1">
      <alignment wrapText="1"/>
      <protection hidden="1"/>
    </xf>
    <xf numFmtId="0" fontId="6" fillId="3" borderId="4" xfId="0" applyFont="1" applyFill="1" applyBorder="1" applyAlignment="1" applyProtection="1">
      <alignment wrapText="1"/>
      <protection hidden="1"/>
    </xf>
    <xf numFmtId="0" fontId="9" fillId="2" borderId="8" xfId="0" applyFont="1" applyFill="1" applyBorder="1" applyProtection="1">
      <protection hidden="1"/>
    </xf>
    <xf numFmtId="0" fontId="9" fillId="2" borderId="17" xfId="0" applyFont="1" applyFill="1" applyBorder="1" applyAlignment="1" applyProtection="1">
      <alignment wrapText="1"/>
      <protection hidden="1"/>
    </xf>
    <xf numFmtId="0" fontId="9" fillId="2" borderId="18" xfId="0" applyFont="1" applyFill="1" applyBorder="1" applyAlignment="1" applyProtection="1">
      <alignment wrapText="1" shrinkToFit="1"/>
      <protection hidden="1"/>
    </xf>
    <xf numFmtId="49" fontId="17" fillId="2" borderId="9" xfId="0" applyNumberFormat="1" applyFont="1" applyFill="1" applyBorder="1" applyAlignment="1" applyProtection="1">
      <alignment wrapText="1"/>
      <protection hidden="1"/>
    </xf>
    <xf numFmtId="0" fontId="17" fillId="2" borderId="9" xfId="0" applyFont="1" applyFill="1" applyBorder="1" applyAlignment="1" applyProtection="1">
      <alignment horizontal="left"/>
      <protection hidden="1"/>
    </xf>
    <xf numFmtId="0" fontId="16" fillId="2" borderId="9" xfId="0" applyFont="1" applyFill="1" applyBorder="1" applyAlignment="1" applyProtection="1">
      <alignment horizontal="left"/>
      <protection hidden="1"/>
    </xf>
    <xf numFmtId="49" fontId="16" fillId="2" borderId="9" xfId="0" applyNumberFormat="1" applyFont="1" applyFill="1" applyBorder="1" applyAlignment="1" applyProtection="1">
      <alignment wrapText="1"/>
      <protection hidden="1"/>
    </xf>
    <xf numFmtId="0" fontId="16" fillId="2" borderId="11" xfId="0" applyFont="1" applyFill="1" applyBorder="1" applyAlignment="1" applyProtection="1">
      <alignment horizontal="left"/>
      <protection hidden="1"/>
    </xf>
    <xf numFmtId="0" fontId="13" fillId="2" borderId="11" xfId="0" applyFont="1" applyFill="1" applyBorder="1" applyProtection="1">
      <protection hidden="1"/>
    </xf>
    <xf numFmtId="0" fontId="6" fillId="2" borderId="23" xfId="0" applyFont="1" applyFill="1" applyBorder="1" applyAlignment="1" applyProtection="1">
      <alignment wrapText="1"/>
      <protection hidden="1"/>
    </xf>
    <xf numFmtId="0" fontId="6" fillId="2" borderId="22" xfId="0" applyFont="1" applyFill="1" applyBorder="1" applyAlignment="1" applyProtection="1">
      <alignment wrapText="1"/>
      <protection hidden="1"/>
    </xf>
    <xf numFmtId="164" fontId="6" fillId="2" borderId="22" xfId="1" applyFont="1" applyFill="1" applyBorder="1" applyAlignment="1" applyProtection="1">
      <alignment wrapText="1"/>
      <protection hidden="1"/>
    </xf>
    <xf numFmtId="166" fontId="6" fillId="2" borderId="22" xfId="1" applyNumberFormat="1" applyFont="1" applyFill="1" applyBorder="1" applyAlignment="1" applyProtection="1">
      <alignment wrapText="1"/>
      <protection hidden="1"/>
    </xf>
    <xf numFmtId="164" fontId="6" fillId="6" borderId="22" xfId="1" applyFont="1" applyFill="1" applyBorder="1" applyAlignment="1" applyProtection="1">
      <alignment wrapText="1"/>
      <protection hidden="1"/>
    </xf>
    <xf numFmtId="0" fontId="18" fillId="2" borderId="14" xfId="0" applyFont="1" applyFill="1" applyBorder="1" applyProtection="1">
      <protection hidden="1"/>
    </xf>
    <xf numFmtId="0" fontId="6" fillId="2" borderId="12" xfId="0" applyFont="1" applyFill="1" applyBorder="1" applyAlignment="1" applyProtection="1">
      <alignment wrapText="1"/>
      <protection hidden="1"/>
    </xf>
    <xf numFmtId="0" fontId="6" fillId="2" borderId="12" xfId="1" applyNumberFormat="1" applyFont="1" applyFill="1" applyBorder="1" applyAlignment="1" applyProtection="1">
      <alignment wrapText="1"/>
      <protection hidden="1"/>
    </xf>
    <xf numFmtId="164" fontId="6" fillId="2" borderId="12" xfId="1" applyFont="1" applyFill="1" applyBorder="1" applyAlignment="1" applyProtection="1">
      <alignment wrapText="1"/>
      <protection hidden="1"/>
    </xf>
    <xf numFmtId="166" fontId="6" fillId="2" borderId="12" xfId="1" applyNumberFormat="1" applyFont="1" applyFill="1" applyBorder="1" applyAlignment="1" applyProtection="1">
      <alignment wrapText="1"/>
      <protection hidden="1"/>
    </xf>
    <xf numFmtId="164" fontId="6" fillId="2" borderId="12" xfId="1" applyNumberFormat="1" applyFont="1" applyFill="1" applyBorder="1" applyAlignment="1" applyProtection="1">
      <alignment wrapText="1"/>
      <protection hidden="1"/>
    </xf>
    <xf numFmtId="166" fontId="6" fillId="2" borderId="13" xfId="1" applyNumberFormat="1" applyFont="1" applyFill="1" applyBorder="1" applyAlignment="1" applyProtection="1">
      <alignment wrapText="1"/>
      <protection hidden="1"/>
    </xf>
    <xf numFmtId="0" fontId="6" fillId="2" borderId="5" xfId="0" applyFont="1" applyFill="1" applyBorder="1" applyProtection="1">
      <protection hidden="1"/>
    </xf>
    <xf numFmtId="164" fontId="6" fillId="2" borderId="0" xfId="1" applyNumberFormat="1" applyFont="1" applyFill="1" applyBorder="1" applyAlignment="1" applyProtection="1">
      <alignment wrapText="1"/>
      <protection hidden="1"/>
    </xf>
    <xf numFmtId="166" fontId="6" fillId="2" borderId="7" xfId="1" applyNumberFormat="1" applyFont="1" applyFill="1" applyBorder="1" applyAlignment="1" applyProtection="1">
      <alignment wrapText="1"/>
      <protection hidden="1"/>
    </xf>
    <xf numFmtId="0" fontId="22" fillId="2" borderId="0" xfId="0" applyFont="1" applyFill="1" applyBorder="1" applyAlignment="1" applyProtection="1">
      <alignment wrapText="1"/>
      <protection hidden="1"/>
    </xf>
    <xf numFmtId="0" fontId="20" fillId="2" borderId="0" xfId="0" applyFont="1" applyFill="1" applyBorder="1" applyProtection="1">
      <protection hidden="1"/>
    </xf>
    <xf numFmtId="0" fontId="19" fillId="2" borderId="5"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6"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6" fontId="20" fillId="2" borderId="7" xfId="1" applyNumberFormat="1" applyFont="1" applyFill="1" applyBorder="1" applyAlignment="1" applyProtection="1">
      <alignment wrapText="1"/>
      <protection hidden="1"/>
    </xf>
    <xf numFmtId="0" fontId="19" fillId="2" borderId="15" xfId="0" applyFont="1" applyFill="1" applyBorder="1" applyProtection="1">
      <protection hidden="1"/>
    </xf>
    <xf numFmtId="0" fontId="20" fillId="2" borderId="6" xfId="0" applyFont="1" applyFill="1" applyBorder="1" applyAlignment="1" applyProtection="1">
      <alignment wrapText="1"/>
      <protection hidden="1"/>
    </xf>
    <xf numFmtId="164" fontId="20" fillId="2" borderId="6" xfId="1" applyFont="1" applyFill="1" applyBorder="1" applyAlignment="1" applyProtection="1">
      <alignment wrapText="1"/>
      <protection hidden="1"/>
    </xf>
    <xf numFmtId="166" fontId="20" fillId="2" borderId="6" xfId="1" applyNumberFormat="1" applyFont="1" applyFill="1" applyBorder="1" applyAlignment="1" applyProtection="1">
      <alignment wrapText="1"/>
      <protection hidden="1"/>
    </xf>
    <xf numFmtId="164" fontId="20" fillId="2" borderId="6" xfId="1" applyNumberFormat="1" applyFont="1" applyFill="1" applyBorder="1" applyAlignment="1" applyProtection="1">
      <alignment wrapText="1"/>
      <protection hidden="1"/>
    </xf>
    <xf numFmtId="166" fontId="20" fillId="2" borderId="16" xfId="1" applyNumberFormat="1" applyFont="1" applyFill="1" applyBorder="1" applyAlignment="1" applyProtection="1">
      <alignment wrapText="1"/>
      <protection hidden="1"/>
    </xf>
    <xf numFmtId="0" fontId="10" fillId="4" borderId="14" xfId="0" applyFont="1" applyFill="1" applyBorder="1" applyProtection="1">
      <protection hidden="1"/>
    </xf>
    <xf numFmtId="0" fontId="6" fillId="4" borderId="12" xfId="0" applyFont="1" applyFill="1" applyBorder="1" applyAlignment="1" applyProtection="1">
      <alignment wrapText="1"/>
      <protection hidden="1"/>
    </xf>
    <xf numFmtId="0" fontId="6" fillId="4" borderId="12" xfId="1" applyNumberFormat="1" applyFont="1" applyFill="1" applyBorder="1" applyAlignment="1" applyProtection="1">
      <alignment wrapText="1"/>
      <protection hidden="1"/>
    </xf>
    <xf numFmtId="164" fontId="6" fillId="4" borderId="12" xfId="1" applyFont="1" applyFill="1" applyBorder="1" applyAlignment="1" applyProtection="1">
      <alignment wrapText="1"/>
      <protection hidden="1"/>
    </xf>
    <xf numFmtId="166" fontId="6" fillId="4" borderId="12" xfId="1" applyNumberFormat="1" applyFont="1" applyFill="1" applyBorder="1" applyAlignment="1" applyProtection="1">
      <alignment wrapText="1"/>
      <protection hidden="1"/>
    </xf>
    <xf numFmtId="164" fontId="6" fillId="4" borderId="12" xfId="1" applyNumberFormat="1" applyFont="1" applyFill="1" applyBorder="1" applyAlignment="1" applyProtection="1">
      <alignment wrapText="1"/>
      <protection hidden="1"/>
    </xf>
    <xf numFmtId="166" fontId="6" fillId="4" borderId="13" xfId="1" applyNumberFormat="1" applyFont="1" applyFill="1" applyBorder="1" applyAlignment="1" applyProtection="1">
      <alignment wrapText="1"/>
      <protection hidden="1"/>
    </xf>
    <xf numFmtId="0" fontId="22" fillId="4" borderId="5" xfId="0" applyFont="1" applyFill="1" applyBorder="1" applyAlignment="1" applyProtection="1">
      <protection hidden="1"/>
    </xf>
    <xf numFmtId="0" fontId="22" fillId="4" borderId="0" xfId="0" applyFont="1" applyFill="1" applyBorder="1" applyAlignment="1" applyProtection="1">
      <alignment wrapText="1"/>
      <protection hidden="1"/>
    </xf>
    <xf numFmtId="164" fontId="22" fillId="4" borderId="0" xfId="0" applyNumberFormat="1" applyFont="1" applyFill="1" applyBorder="1" applyAlignment="1" applyProtection="1">
      <alignment wrapText="1"/>
      <protection hidden="1"/>
    </xf>
    <xf numFmtId="0" fontId="22" fillId="4" borderId="7" xfId="0" applyFont="1" applyFill="1" applyBorder="1" applyAlignment="1" applyProtection="1">
      <alignment wrapText="1"/>
      <protection hidden="1"/>
    </xf>
    <xf numFmtId="0" fontId="6" fillId="4" borderId="15" xfId="0" applyFont="1" applyFill="1" applyBorder="1" applyProtection="1">
      <protection hidden="1"/>
    </xf>
    <xf numFmtId="0" fontId="6" fillId="4" borderId="6" xfId="0" applyFont="1" applyFill="1" applyBorder="1" applyAlignment="1" applyProtection="1">
      <alignment wrapText="1"/>
      <protection hidden="1"/>
    </xf>
    <xf numFmtId="0" fontId="6" fillId="4" borderId="6" xfId="1" applyNumberFormat="1" applyFont="1" applyFill="1" applyBorder="1" applyAlignment="1" applyProtection="1">
      <alignment wrapText="1"/>
      <protection hidden="1"/>
    </xf>
    <xf numFmtId="164" fontId="6" fillId="4" borderId="6" xfId="1" applyFont="1" applyFill="1" applyBorder="1" applyAlignment="1" applyProtection="1">
      <alignment wrapText="1"/>
      <protection hidden="1"/>
    </xf>
    <xf numFmtId="166" fontId="6" fillId="4" borderId="6" xfId="1" applyNumberFormat="1" applyFont="1" applyFill="1" applyBorder="1" applyAlignment="1" applyProtection="1">
      <alignment wrapText="1"/>
      <protection hidden="1"/>
    </xf>
    <xf numFmtId="164" fontId="6" fillId="4" borderId="6" xfId="1" applyNumberFormat="1" applyFont="1" applyFill="1" applyBorder="1" applyAlignment="1" applyProtection="1">
      <alignment wrapText="1"/>
      <protection hidden="1"/>
    </xf>
    <xf numFmtId="166" fontId="6" fillId="4" borderId="16" xfId="1" applyNumberFormat="1" applyFont="1" applyFill="1" applyBorder="1" applyAlignment="1" applyProtection="1">
      <alignment wrapText="1"/>
      <protection hidden="1"/>
    </xf>
    <xf numFmtId="49" fontId="6" fillId="2" borderId="0" xfId="0" applyNumberFormat="1" applyFont="1" applyFill="1" applyBorder="1" applyProtection="1">
      <protection hidden="1"/>
    </xf>
    <xf numFmtId="0" fontId="6" fillId="2" borderId="0" xfId="0" applyFont="1" applyFill="1" applyBorder="1" applyAlignment="1" applyProtection="1">
      <alignment horizontal="left" wrapText="1"/>
      <protection hidden="1"/>
    </xf>
    <xf numFmtId="164" fontId="9" fillId="2" borderId="0" xfId="1" applyFont="1" applyFill="1" applyBorder="1" applyAlignment="1" applyProtection="1">
      <alignment wrapText="1"/>
      <protection hidden="1"/>
    </xf>
    <xf numFmtId="166" fontId="9" fillId="2" borderId="0" xfId="1" applyNumberFormat="1" applyFont="1" applyFill="1" applyBorder="1" applyAlignment="1" applyProtection="1">
      <alignment wrapText="1"/>
      <protection hidden="1"/>
    </xf>
    <xf numFmtId="0" fontId="6" fillId="2" borderId="0" xfId="1" applyNumberFormat="1" applyFont="1" applyFill="1" applyBorder="1" applyAlignment="1" applyProtection="1">
      <alignment wrapText="1"/>
      <protection hidden="1"/>
    </xf>
    <xf numFmtId="0" fontId="23" fillId="3" borderId="2" xfId="0" applyFont="1" applyFill="1" applyBorder="1" applyAlignment="1" applyProtection="1">
      <alignment horizontal="center"/>
      <protection hidden="1"/>
    </xf>
    <xf numFmtId="0" fontId="23" fillId="3" borderId="3" xfId="0" applyFont="1" applyFill="1" applyBorder="1" applyAlignment="1" applyProtection="1">
      <alignment horizontal="center"/>
      <protection hidden="1"/>
    </xf>
    <xf numFmtId="0" fontId="23" fillId="3" borderId="4" xfId="0" applyFont="1" applyFill="1" applyBorder="1" applyAlignment="1" applyProtection="1">
      <alignment horizontal="center"/>
      <protection hidden="1"/>
    </xf>
    <xf numFmtId="0" fontId="23" fillId="3" borderId="2" xfId="0" applyFont="1" applyFill="1" applyBorder="1" applyAlignment="1" applyProtection="1">
      <alignment horizontal="center" wrapText="1"/>
      <protection hidden="1"/>
    </xf>
    <xf numFmtId="0" fontId="23" fillId="3" borderId="3" xfId="0" applyFont="1" applyFill="1" applyBorder="1" applyAlignment="1" applyProtection="1">
      <alignment horizontal="center" wrapText="1"/>
      <protection hidden="1"/>
    </xf>
    <xf numFmtId="0" fontId="23" fillId="3" borderId="4" xfId="0" applyFont="1" applyFill="1" applyBorder="1" applyAlignment="1" applyProtection="1">
      <alignment horizontal="center" wrapText="1"/>
      <protection hidden="1"/>
    </xf>
    <xf numFmtId="0" fontId="19" fillId="2" borderId="5" xfId="0" applyFont="1" applyFill="1" applyBorder="1" applyAlignment="1" applyProtection="1">
      <alignment horizontal="left" wrapText="1"/>
      <protection hidden="1"/>
    </xf>
    <xf numFmtId="0" fontId="19"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592683</xdr:colOff>
      <xdr:row>4</xdr:row>
      <xdr:rowOff>50796</xdr:rowOff>
    </xdr:from>
    <xdr:to>
      <xdr:col>1</xdr:col>
      <xdr:colOff>4318016</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2283" y="702729"/>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6"/>
  <sheetViews>
    <sheetView tabSelected="1" zoomScale="90" zoomScaleNormal="90" zoomScaleSheetLayoutView="40" workbookViewId="0">
      <pane xSplit="2" ySplit="7" topLeftCell="C8" activePane="bottomRight" state="frozen"/>
      <selection pane="topRight" activeCell="C1" sqref="C1"/>
      <selection pane="bottomLeft" activeCell="A7" sqref="A7"/>
      <selection pane="bottomRight" activeCell="F14" sqref="F14"/>
    </sheetView>
  </sheetViews>
  <sheetFormatPr defaultColWidth="9.140625" defaultRowHeight="12.75" x14ac:dyDescent="0.2"/>
  <cols>
    <col min="1" max="1" width="8.85546875" style="8" bestFit="1" customWidth="1"/>
    <col min="2" max="2" width="67.7109375" style="5" customWidth="1"/>
    <col min="3" max="3" width="11.7109375" style="173" bestFit="1" customWidth="1"/>
    <col min="4" max="4" width="10.140625" style="11" bestFit="1" customWidth="1"/>
    <col min="5" max="5" width="10.140625" style="12" bestFit="1" customWidth="1"/>
    <col min="6" max="6" width="10" style="11" bestFit="1" customWidth="1"/>
    <col min="7" max="7" width="7.7109375" style="12" bestFit="1" customWidth="1"/>
    <col min="8" max="8" width="10" style="11" bestFit="1" customWidth="1"/>
    <col min="9" max="9" width="10.28515625" style="11" bestFit="1" customWidth="1"/>
    <col min="10" max="10" width="10" style="11" bestFit="1" customWidth="1"/>
    <col min="11" max="11" width="7.7109375" style="12" bestFit="1" customWidth="1"/>
    <col min="12" max="13" width="9.7109375" style="12" customWidth="1"/>
    <col min="14" max="14" width="11.28515625" style="12" bestFit="1" customWidth="1"/>
    <col min="15" max="15" width="11.7109375" style="12" bestFit="1" customWidth="1"/>
    <col min="16" max="20" width="9.28515625" style="5" bestFit="1" customWidth="1"/>
    <col min="21" max="21" width="9.28515625" style="11" bestFit="1" customWidth="1"/>
    <col min="22" max="22" width="9.85546875" style="11" bestFit="1" customWidth="1"/>
    <col min="23" max="32" width="9.140625" style="5"/>
    <col min="33" max="42" width="9.140625" style="6"/>
    <col min="43" max="16384" width="9.140625" style="7"/>
  </cols>
  <sheetData>
    <row r="1" spans="1:42" ht="23.25" x14ac:dyDescent="0.35">
      <c r="A1" s="2" t="s">
        <v>197</v>
      </c>
      <c r="B1" s="3"/>
      <c r="C1" s="3"/>
      <c r="D1" s="3"/>
      <c r="E1" s="3"/>
      <c r="F1" s="3"/>
      <c r="G1" s="3"/>
      <c r="H1" s="3"/>
      <c r="I1" s="3"/>
      <c r="J1" s="3"/>
      <c r="K1" s="3"/>
      <c r="L1" s="3"/>
      <c r="M1" s="3"/>
      <c r="N1" s="3"/>
      <c r="O1" s="3"/>
      <c r="P1" s="3"/>
      <c r="Q1" s="3"/>
      <c r="R1" s="3"/>
      <c r="S1" s="3"/>
      <c r="T1" s="3"/>
      <c r="U1" s="3"/>
      <c r="V1" s="4"/>
    </row>
    <row r="2" spans="1:42" x14ac:dyDescent="0.2">
      <c r="B2" s="9"/>
      <c r="C2" s="10"/>
    </row>
    <row r="3" spans="1:42" ht="15.75" x14ac:dyDescent="0.25">
      <c r="A3" s="174" t="s">
        <v>173</v>
      </c>
      <c r="B3" s="175"/>
      <c r="C3" s="175"/>
      <c r="D3" s="175"/>
      <c r="E3" s="175"/>
      <c r="F3" s="175"/>
      <c r="G3" s="175"/>
      <c r="H3" s="175"/>
      <c r="I3" s="175"/>
      <c r="J3" s="175"/>
      <c r="K3" s="175"/>
      <c r="L3" s="175"/>
      <c r="M3" s="175"/>
      <c r="N3" s="175"/>
      <c r="O3" s="175"/>
      <c r="P3" s="175"/>
      <c r="Q3" s="175"/>
      <c r="R3" s="175"/>
      <c r="S3" s="175"/>
      <c r="T3" s="175"/>
      <c r="U3" s="175"/>
      <c r="V3" s="176"/>
    </row>
    <row r="4" spans="1:42" s="8" customFormat="1" ht="15.75" x14ac:dyDescent="0.25">
      <c r="A4" s="13"/>
      <c r="B4" s="14"/>
      <c r="C4" s="14"/>
      <c r="D4" s="177" t="s">
        <v>181</v>
      </c>
      <c r="E4" s="178"/>
      <c r="F4" s="178"/>
      <c r="G4" s="178"/>
      <c r="H4" s="178"/>
      <c r="I4" s="178"/>
      <c r="J4" s="178"/>
      <c r="K4" s="178"/>
      <c r="L4" s="178"/>
      <c r="M4" s="178"/>
      <c r="N4" s="178"/>
      <c r="O4" s="179"/>
      <c r="P4" s="177" t="s">
        <v>182</v>
      </c>
      <c r="Q4" s="178"/>
      <c r="R4" s="178"/>
      <c r="S4" s="178"/>
      <c r="T4" s="178"/>
      <c r="U4" s="178"/>
      <c r="V4" s="179"/>
      <c r="W4" s="5"/>
      <c r="X4" s="5"/>
      <c r="Y4" s="5"/>
      <c r="Z4" s="5"/>
      <c r="AA4" s="5"/>
      <c r="AB4" s="5"/>
      <c r="AC4" s="5"/>
      <c r="AD4" s="5"/>
      <c r="AE4" s="5"/>
      <c r="AF4" s="5"/>
      <c r="AG4" s="5"/>
      <c r="AH4" s="5"/>
      <c r="AI4" s="5"/>
      <c r="AJ4" s="5"/>
      <c r="AK4" s="5"/>
      <c r="AL4" s="5"/>
      <c r="AM4" s="5"/>
      <c r="AN4" s="5"/>
      <c r="AO4" s="5"/>
      <c r="AP4" s="5"/>
    </row>
    <row r="5" spans="1:42" s="23" customFormat="1" ht="84" customHeight="1" x14ac:dyDescent="0.2">
      <c r="A5" s="15" t="s">
        <v>0</v>
      </c>
      <c r="B5" s="16" t="s">
        <v>1</v>
      </c>
      <c r="C5" s="17" t="s">
        <v>2</v>
      </c>
      <c r="D5" s="18" t="s">
        <v>190</v>
      </c>
      <c r="E5" s="19" t="s">
        <v>153</v>
      </c>
      <c r="F5" s="18" t="s">
        <v>192</v>
      </c>
      <c r="G5" s="19" t="s">
        <v>154</v>
      </c>
      <c r="H5" s="18" t="s">
        <v>185</v>
      </c>
      <c r="I5" s="18" t="s">
        <v>169</v>
      </c>
      <c r="J5" s="18" t="s">
        <v>193</v>
      </c>
      <c r="K5" s="19" t="s">
        <v>150</v>
      </c>
      <c r="L5" s="19" t="s">
        <v>194</v>
      </c>
      <c r="M5" s="19" t="s">
        <v>195</v>
      </c>
      <c r="N5" s="18" t="s">
        <v>186</v>
      </c>
      <c r="O5" s="19" t="s">
        <v>172</v>
      </c>
      <c r="P5" s="20" t="s">
        <v>155</v>
      </c>
      <c r="Q5" s="20" t="s">
        <v>156</v>
      </c>
      <c r="R5" s="20" t="s">
        <v>157</v>
      </c>
      <c r="S5" s="20" t="s">
        <v>158</v>
      </c>
      <c r="T5" s="20" t="s">
        <v>159</v>
      </c>
      <c r="U5" s="18" t="s">
        <v>171</v>
      </c>
      <c r="V5" s="18" t="s">
        <v>171</v>
      </c>
      <c r="W5" s="21"/>
      <c r="X5" s="21"/>
      <c r="Y5" s="21"/>
      <c r="Z5" s="21"/>
      <c r="AA5" s="21"/>
      <c r="AB5" s="21"/>
      <c r="AC5" s="21"/>
      <c r="AD5" s="21"/>
      <c r="AE5" s="21"/>
      <c r="AF5" s="21"/>
      <c r="AG5" s="22"/>
      <c r="AH5" s="22"/>
      <c r="AI5" s="22"/>
      <c r="AJ5" s="22"/>
      <c r="AK5" s="22"/>
      <c r="AL5" s="22"/>
      <c r="AM5" s="22"/>
      <c r="AN5" s="22"/>
      <c r="AO5" s="22"/>
      <c r="AP5" s="22"/>
    </row>
    <row r="6" spans="1:42" ht="13.5" customHeight="1" x14ac:dyDescent="0.2">
      <c r="A6" s="24"/>
      <c r="B6" s="25"/>
      <c r="C6" s="26"/>
      <c r="D6" s="27"/>
      <c r="E6" s="28"/>
      <c r="F6" s="27"/>
      <c r="G6" s="29"/>
      <c r="H6" s="27"/>
      <c r="I6" s="27"/>
      <c r="J6" s="27"/>
      <c r="K6" s="29"/>
      <c r="L6" s="29"/>
      <c r="M6" s="29"/>
      <c r="N6" s="28"/>
      <c r="O6" s="28"/>
      <c r="P6" s="30">
        <v>1.37</v>
      </c>
      <c r="Q6" s="30">
        <v>1.62</v>
      </c>
      <c r="R6" s="30">
        <v>1.47</v>
      </c>
      <c r="S6" s="30">
        <v>2.17</v>
      </c>
      <c r="T6" s="30">
        <v>3</v>
      </c>
      <c r="U6" s="31">
        <v>1.65</v>
      </c>
      <c r="V6" s="31">
        <v>2.1</v>
      </c>
    </row>
    <row r="7" spans="1:42" s="40" customFormat="1" x14ac:dyDescent="0.2">
      <c r="A7" s="32"/>
      <c r="B7" s="33"/>
      <c r="C7" s="34" t="s">
        <v>127</v>
      </c>
      <c r="D7" s="35" t="s">
        <v>128</v>
      </c>
      <c r="E7" s="36" t="s">
        <v>128</v>
      </c>
      <c r="F7" s="35" t="s">
        <v>128</v>
      </c>
      <c r="G7" s="36" t="s">
        <v>128</v>
      </c>
      <c r="H7" s="35" t="s">
        <v>128</v>
      </c>
      <c r="I7" s="35" t="s">
        <v>128</v>
      </c>
      <c r="J7" s="35" t="s">
        <v>128</v>
      </c>
      <c r="K7" s="36" t="s">
        <v>128</v>
      </c>
      <c r="L7" s="36" t="s">
        <v>128</v>
      </c>
      <c r="M7" s="36" t="s">
        <v>128</v>
      </c>
      <c r="N7" s="36" t="s">
        <v>128</v>
      </c>
      <c r="O7" s="36" t="s">
        <v>128</v>
      </c>
      <c r="P7" s="37" t="s">
        <v>128</v>
      </c>
      <c r="Q7" s="37" t="s">
        <v>128</v>
      </c>
      <c r="R7" s="37" t="s">
        <v>128</v>
      </c>
      <c r="S7" s="37" t="s">
        <v>128</v>
      </c>
      <c r="T7" s="37" t="s">
        <v>128</v>
      </c>
      <c r="U7" s="35" t="s">
        <v>128</v>
      </c>
      <c r="V7" s="35" t="s">
        <v>128</v>
      </c>
      <c r="W7" s="38"/>
      <c r="X7" s="38"/>
      <c r="Y7" s="38"/>
      <c r="Z7" s="38"/>
      <c r="AA7" s="38"/>
      <c r="AB7" s="38"/>
      <c r="AC7" s="38"/>
      <c r="AD7" s="38"/>
      <c r="AE7" s="38"/>
      <c r="AF7" s="38"/>
      <c r="AG7" s="39"/>
      <c r="AH7" s="39"/>
      <c r="AI7" s="39"/>
      <c r="AJ7" s="39"/>
      <c r="AK7" s="39"/>
      <c r="AL7" s="39"/>
      <c r="AM7" s="39"/>
      <c r="AN7" s="39"/>
      <c r="AO7" s="39"/>
      <c r="AP7" s="39"/>
    </row>
    <row r="8" spans="1:42" x14ac:dyDescent="0.2">
      <c r="A8" s="41"/>
      <c r="B8" s="42" t="s">
        <v>3</v>
      </c>
      <c r="C8" s="43"/>
      <c r="D8" s="44"/>
      <c r="E8" s="45"/>
      <c r="F8" s="46"/>
      <c r="G8" s="45"/>
      <c r="H8" s="46"/>
      <c r="I8" s="45"/>
      <c r="J8" s="44"/>
      <c r="K8" s="44"/>
      <c r="L8" s="44"/>
      <c r="M8" s="44"/>
      <c r="N8" s="45"/>
      <c r="O8" s="45"/>
      <c r="P8" s="47"/>
      <c r="Q8" s="48"/>
      <c r="R8" s="48"/>
      <c r="S8" s="48"/>
      <c r="T8" s="48"/>
      <c r="U8" s="44"/>
      <c r="V8" s="49"/>
    </row>
    <row r="9" spans="1:42" x14ac:dyDescent="0.2">
      <c r="A9" s="50"/>
      <c r="B9" s="51"/>
      <c r="C9" s="52"/>
      <c r="D9" s="53"/>
      <c r="E9" s="54"/>
      <c r="F9" s="55"/>
      <c r="G9" s="54"/>
      <c r="H9" s="53"/>
      <c r="I9" s="53"/>
      <c r="J9" s="55"/>
      <c r="K9" s="54"/>
      <c r="L9" s="54"/>
      <c r="M9" s="54"/>
      <c r="N9" s="55"/>
      <c r="O9" s="54"/>
      <c r="P9" s="56"/>
      <c r="Q9" s="57"/>
      <c r="R9" s="57"/>
      <c r="S9" s="57"/>
      <c r="T9" s="57"/>
      <c r="U9" s="58"/>
      <c r="V9" s="58"/>
    </row>
    <row r="10" spans="1:42" x14ac:dyDescent="0.2">
      <c r="A10" s="59"/>
      <c r="B10" s="60" t="s">
        <v>152</v>
      </c>
      <c r="C10" s="61"/>
      <c r="D10" s="62"/>
      <c r="E10" s="63"/>
      <c r="F10" s="64"/>
      <c r="G10" s="63"/>
      <c r="H10" s="64"/>
      <c r="I10" s="63"/>
      <c r="J10" s="63"/>
      <c r="K10" s="63"/>
      <c r="L10" s="63"/>
      <c r="M10" s="63"/>
      <c r="N10" s="65"/>
      <c r="O10" s="63"/>
      <c r="P10" s="66"/>
      <c r="Q10" s="67"/>
      <c r="R10" s="68"/>
      <c r="S10" s="69"/>
      <c r="T10" s="69"/>
      <c r="U10" s="70"/>
      <c r="V10" s="70"/>
    </row>
    <row r="11" spans="1:42" s="76" customFormat="1" x14ac:dyDescent="0.2">
      <c r="A11" s="71" t="s">
        <v>17</v>
      </c>
      <c r="B11" s="72" t="s">
        <v>27</v>
      </c>
      <c r="C11" s="73">
        <v>33</v>
      </c>
      <c r="D11" s="64">
        <f t="shared" ref="D11:D30" si="0">E11*C11</f>
        <v>1250.799</v>
      </c>
      <c r="E11" s="63">
        <v>37.902999999999999</v>
      </c>
      <c r="F11" s="64">
        <v>586.79999999999995</v>
      </c>
      <c r="G11" s="63">
        <f t="shared" ref="G11:G19" si="1">F11/C11</f>
        <v>17.781818181818181</v>
      </c>
      <c r="H11" s="64">
        <f t="shared" ref="H11:H30" si="2">ROUND(I11*C11,1)</f>
        <v>593.6</v>
      </c>
      <c r="I11" s="63">
        <v>17.988193717090912</v>
      </c>
      <c r="J11" s="64">
        <v>589.70000000000005</v>
      </c>
      <c r="K11" s="63">
        <f>J11/$C11</f>
        <v>17.869696969696971</v>
      </c>
      <c r="L11" s="63">
        <v>782.9</v>
      </c>
      <c r="M11" s="63">
        <f>L11/$C11</f>
        <v>23.724242424242423</v>
      </c>
      <c r="N11" s="64">
        <f t="shared" ref="N11:N30" si="3">ROUND(O11*C11,1)</f>
        <v>607.20000000000005</v>
      </c>
      <c r="O11" s="63">
        <v>18.399000000000001</v>
      </c>
      <c r="P11" s="74">
        <f t="shared" ref="P11:T17" si="4">ROUND($C11*$G11*P$6,1)</f>
        <v>803.9</v>
      </c>
      <c r="Q11" s="74">
        <f t="shared" si="4"/>
        <v>950.6</v>
      </c>
      <c r="R11" s="74">
        <f t="shared" si="4"/>
        <v>862.6</v>
      </c>
      <c r="S11" s="74">
        <f t="shared" si="4"/>
        <v>1273.4000000000001</v>
      </c>
      <c r="T11" s="74">
        <f t="shared" si="4"/>
        <v>1760.4</v>
      </c>
      <c r="U11" s="70">
        <f t="shared" ref="U11:V30" si="5">ROUND($H11*U$6,1)</f>
        <v>979.4</v>
      </c>
      <c r="V11" s="70">
        <f t="shared" si="5"/>
        <v>1246.5999999999999</v>
      </c>
      <c r="W11" s="5"/>
      <c r="X11" s="5"/>
      <c r="Y11" s="5"/>
      <c r="Z11" s="5"/>
      <c r="AA11" s="5"/>
      <c r="AB11" s="5"/>
      <c r="AC11" s="5"/>
      <c r="AD11" s="5"/>
      <c r="AE11" s="5"/>
      <c r="AF11" s="5"/>
      <c r="AG11" s="75"/>
      <c r="AH11" s="75"/>
      <c r="AI11" s="75"/>
      <c r="AJ11" s="75"/>
      <c r="AK11" s="75"/>
      <c r="AL11" s="75"/>
      <c r="AM11" s="75"/>
      <c r="AN11" s="75"/>
      <c r="AO11" s="75"/>
      <c r="AP11" s="75"/>
    </row>
    <row r="12" spans="1:42" s="76" customFormat="1" x14ac:dyDescent="0.2">
      <c r="A12" s="77" t="s">
        <v>4</v>
      </c>
      <c r="B12" s="72" t="s">
        <v>28</v>
      </c>
      <c r="C12" s="73">
        <v>15</v>
      </c>
      <c r="D12" s="64">
        <f t="shared" si="0"/>
        <v>568.54499999999996</v>
      </c>
      <c r="E12" s="63">
        <v>37.902999999999999</v>
      </c>
      <c r="F12" s="64">
        <v>191.2</v>
      </c>
      <c r="G12" s="63">
        <f t="shared" si="1"/>
        <v>12.746666666666666</v>
      </c>
      <c r="H12" s="64">
        <f t="shared" si="2"/>
        <v>269.8</v>
      </c>
      <c r="I12" s="63">
        <v>17.9874746208</v>
      </c>
      <c r="J12" s="64">
        <v>268</v>
      </c>
      <c r="K12" s="63">
        <f t="shared" ref="K12:K30" si="6">J12/$C12</f>
        <v>17.866666666666667</v>
      </c>
      <c r="L12" s="63">
        <v>355.8</v>
      </c>
      <c r="M12" s="63">
        <f t="shared" ref="M12:M30" si="7">L12/$C12</f>
        <v>23.720000000000002</v>
      </c>
      <c r="N12" s="64">
        <f t="shared" si="3"/>
        <v>276</v>
      </c>
      <c r="O12" s="63">
        <v>18.399000000000001</v>
      </c>
      <c r="P12" s="74">
        <f t="shared" si="4"/>
        <v>261.89999999999998</v>
      </c>
      <c r="Q12" s="74">
        <f t="shared" si="4"/>
        <v>309.7</v>
      </c>
      <c r="R12" s="74">
        <f t="shared" si="4"/>
        <v>281.10000000000002</v>
      </c>
      <c r="S12" s="74">
        <f t="shared" si="4"/>
        <v>414.9</v>
      </c>
      <c r="T12" s="74">
        <f t="shared" si="4"/>
        <v>573.6</v>
      </c>
      <c r="U12" s="70">
        <f t="shared" si="5"/>
        <v>445.2</v>
      </c>
      <c r="V12" s="70">
        <f t="shared" si="5"/>
        <v>566.6</v>
      </c>
      <c r="W12" s="5"/>
      <c r="X12" s="5"/>
      <c r="Y12" s="5"/>
      <c r="Z12" s="5"/>
      <c r="AA12" s="5"/>
      <c r="AB12" s="5"/>
      <c r="AC12" s="5"/>
      <c r="AD12" s="5"/>
      <c r="AE12" s="5"/>
      <c r="AF12" s="5"/>
      <c r="AG12" s="75"/>
      <c r="AH12" s="75"/>
      <c r="AI12" s="75"/>
      <c r="AJ12" s="75"/>
      <c r="AK12" s="75"/>
      <c r="AL12" s="75"/>
      <c r="AM12" s="75"/>
      <c r="AN12" s="75"/>
      <c r="AO12" s="75"/>
      <c r="AP12" s="75"/>
    </row>
    <row r="13" spans="1:42" s="76" customFormat="1" x14ac:dyDescent="0.2">
      <c r="A13" s="77" t="s">
        <v>103</v>
      </c>
      <c r="B13" s="72" t="s">
        <v>104</v>
      </c>
      <c r="C13" s="73">
        <v>22.5</v>
      </c>
      <c r="D13" s="64">
        <f t="shared" si="0"/>
        <v>852.8175</v>
      </c>
      <c r="E13" s="63">
        <v>37.902999999999999</v>
      </c>
      <c r="F13" s="64">
        <v>286.8</v>
      </c>
      <c r="G13" s="63">
        <f t="shared" si="1"/>
        <v>12.746666666666668</v>
      </c>
      <c r="H13" s="64">
        <f t="shared" si="2"/>
        <v>404.7</v>
      </c>
      <c r="I13" s="63">
        <v>17.9874746208</v>
      </c>
      <c r="J13" s="64">
        <v>392.2</v>
      </c>
      <c r="K13" s="63">
        <f t="shared" si="6"/>
        <v>17.431111111111111</v>
      </c>
      <c r="L13" s="63">
        <v>520.6</v>
      </c>
      <c r="M13" s="63">
        <f t="shared" si="7"/>
        <v>23.137777777777778</v>
      </c>
      <c r="N13" s="64">
        <f t="shared" si="3"/>
        <v>414</v>
      </c>
      <c r="O13" s="63">
        <v>18.399000000000001</v>
      </c>
      <c r="P13" s="74">
        <f t="shared" si="4"/>
        <v>392.9</v>
      </c>
      <c r="Q13" s="74">
        <f t="shared" si="4"/>
        <v>464.6</v>
      </c>
      <c r="R13" s="74">
        <f t="shared" si="4"/>
        <v>421.6</v>
      </c>
      <c r="S13" s="74">
        <f t="shared" si="4"/>
        <v>622.4</v>
      </c>
      <c r="T13" s="74">
        <f t="shared" si="4"/>
        <v>860.4</v>
      </c>
      <c r="U13" s="70">
        <f t="shared" si="5"/>
        <v>667.8</v>
      </c>
      <c r="V13" s="70">
        <f t="shared" si="5"/>
        <v>849.9</v>
      </c>
      <c r="W13" s="5"/>
      <c r="X13" s="5"/>
      <c r="Y13" s="5"/>
      <c r="Z13" s="5"/>
      <c r="AA13" s="5"/>
      <c r="AB13" s="5"/>
      <c r="AC13" s="5"/>
      <c r="AD13" s="5"/>
      <c r="AE13" s="5"/>
      <c r="AF13" s="5"/>
      <c r="AG13" s="75"/>
      <c r="AH13" s="75"/>
      <c r="AI13" s="75"/>
      <c r="AJ13" s="75"/>
      <c r="AK13" s="75"/>
      <c r="AL13" s="75"/>
      <c r="AM13" s="75"/>
      <c r="AN13" s="75"/>
      <c r="AO13" s="75"/>
      <c r="AP13" s="75"/>
    </row>
    <row r="14" spans="1:42" s="76" customFormat="1" x14ac:dyDescent="0.2">
      <c r="A14" s="77" t="s">
        <v>18</v>
      </c>
      <c r="B14" s="72" t="s">
        <v>29</v>
      </c>
      <c r="C14" s="73">
        <v>45</v>
      </c>
      <c r="D14" s="64">
        <f t="shared" si="0"/>
        <v>1705.635</v>
      </c>
      <c r="E14" s="63">
        <v>37.902999999999999</v>
      </c>
      <c r="F14" s="64">
        <v>800.2</v>
      </c>
      <c r="G14" s="63">
        <f t="shared" si="1"/>
        <v>17.782222222222224</v>
      </c>
      <c r="H14" s="64">
        <f t="shared" si="2"/>
        <v>809.4</v>
      </c>
      <c r="I14" s="63">
        <v>17.9874746208</v>
      </c>
      <c r="J14" s="64">
        <v>804.2</v>
      </c>
      <c r="K14" s="63">
        <f t="shared" si="6"/>
        <v>17.871111111111112</v>
      </c>
      <c r="L14" s="63">
        <v>829</v>
      </c>
      <c r="M14" s="63">
        <f t="shared" si="7"/>
        <v>18.422222222222221</v>
      </c>
      <c r="N14" s="64">
        <f t="shared" si="3"/>
        <v>828</v>
      </c>
      <c r="O14" s="63">
        <v>18.399000000000001</v>
      </c>
      <c r="P14" s="74">
        <f t="shared" si="4"/>
        <v>1096.3</v>
      </c>
      <c r="Q14" s="74">
        <f t="shared" si="4"/>
        <v>1296.3</v>
      </c>
      <c r="R14" s="74">
        <f t="shared" si="4"/>
        <v>1176.3</v>
      </c>
      <c r="S14" s="74">
        <f t="shared" si="4"/>
        <v>1736.4</v>
      </c>
      <c r="T14" s="74">
        <f t="shared" si="4"/>
        <v>2400.6</v>
      </c>
      <c r="U14" s="70">
        <f t="shared" si="5"/>
        <v>1335.5</v>
      </c>
      <c r="V14" s="70">
        <f t="shared" si="5"/>
        <v>1699.7</v>
      </c>
      <c r="W14" s="5"/>
      <c r="X14" s="5"/>
      <c r="Y14" s="5"/>
      <c r="Z14" s="5"/>
      <c r="AA14" s="5"/>
      <c r="AB14" s="5"/>
      <c r="AC14" s="5"/>
      <c r="AD14" s="5"/>
      <c r="AE14" s="5"/>
      <c r="AF14" s="5"/>
      <c r="AG14" s="75"/>
      <c r="AH14" s="75"/>
      <c r="AI14" s="75"/>
      <c r="AJ14" s="75"/>
      <c r="AK14" s="75"/>
      <c r="AL14" s="75"/>
      <c r="AM14" s="75"/>
      <c r="AN14" s="75"/>
      <c r="AO14" s="75"/>
      <c r="AP14" s="75"/>
    </row>
    <row r="15" spans="1:42" s="76" customFormat="1" x14ac:dyDescent="0.2">
      <c r="A15" s="77" t="s">
        <v>5</v>
      </c>
      <c r="B15" s="72" t="s">
        <v>6</v>
      </c>
      <c r="C15" s="73">
        <v>15</v>
      </c>
      <c r="D15" s="64">
        <f t="shared" si="0"/>
        <v>568.54499999999996</v>
      </c>
      <c r="E15" s="63">
        <v>37.902999999999999</v>
      </c>
      <c r="F15" s="64">
        <v>266.7</v>
      </c>
      <c r="G15" s="63">
        <f t="shared" si="1"/>
        <v>17.779999999999998</v>
      </c>
      <c r="H15" s="64">
        <f t="shared" si="2"/>
        <v>269.8</v>
      </c>
      <c r="I15" s="63">
        <v>17.9874746208</v>
      </c>
      <c r="J15" s="64">
        <v>268</v>
      </c>
      <c r="K15" s="63">
        <f t="shared" si="6"/>
        <v>17.866666666666667</v>
      </c>
      <c r="L15" s="63">
        <v>355.8</v>
      </c>
      <c r="M15" s="63">
        <f t="shared" si="7"/>
        <v>23.720000000000002</v>
      </c>
      <c r="N15" s="64">
        <f t="shared" si="3"/>
        <v>276</v>
      </c>
      <c r="O15" s="63">
        <v>18.399000000000001</v>
      </c>
      <c r="P15" s="74">
        <f t="shared" si="4"/>
        <v>365.4</v>
      </c>
      <c r="Q15" s="74">
        <f t="shared" si="4"/>
        <v>432.1</v>
      </c>
      <c r="R15" s="74">
        <f t="shared" si="4"/>
        <v>392</v>
      </c>
      <c r="S15" s="74">
        <f t="shared" si="4"/>
        <v>578.70000000000005</v>
      </c>
      <c r="T15" s="74">
        <f t="shared" si="4"/>
        <v>800.1</v>
      </c>
      <c r="U15" s="70">
        <f t="shared" si="5"/>
        <v>445.2</v>
      </c>
      <c r="V15" s="70">
        <f t="shared" si="5"/>
        <v>566.6</v>
      </c>
      <c r="W15" s="5"/>
      <c r="X15" s="5"/>
      <c r="Y15" s="5"/>
      <c r="Z15" s="5"/>
      <c r="AA15" s="5"/>
      <c r="AB15" s="5"/>
      <c r="AC15" s="5"/>
      <c r="AD15" s="5"/>
      <c r="AE15" s="5"/>
      <c r="AF15" s="5"/>
      <c r="AG15" s="75"/>
      <c r="AH15" s="75"/>
      <c r="AI15" s="75"/>
      <c r="AJ15" s="75"/>
      <c r="AK15" s="75"/>
      <c r="AL15" s="75"/>
      <c r="AM15" s="75"/>
      <c r="AN15" s="75"/>
      <c r="AO15" s="75"/>
      <c r="AP15" s="75"/>
    </row>
    <row r="16" spans="1:42" s="76" customFormat="1" x14ac:dyDescent="0.2">
      <c r="A16" s="77" t="s">
        <v>7</v>
      </c>
      <c r="B16" s="72" t="s">
        <v>8</v>
      </c>
      <c r="C16" s="73">
        <v>5</v>
      </c>
      <c r="D16" s="64">
        <f t="shared" si="0"/>
        <v>189.51499999999999</v>
      </c>
      <c r="E16" s="63">
        <v>37.902999999999999</v>
      </c>
      <c r="F16" s="64">
        <v>88.8</v>
      </c>
      <c r="G16" s="63">
        <f t="shared" si="1"/>
        <v>17.759999999999998</v>
      </c>
      <c r="H16" s="64">
        <f t="shared" si="2"/>
        <v>90.1</v>
      </c>
      <c r="I16" s="63">
        <v>18.011204798400005</v>
      </c>
      <c r="J16" s="64">
        <v>89.5</v>
      </c>
      <c r="K16" s="63">
        <f t="shared" si="6"/>
        <v>17.899999999999999</v>
      </c>
      <c r="L16" s="63">
        <v>118.6</v>
      </c>
      <c r="M16" s="63">
        <f t="shared" si="7"/>
        <v>23.72</v>
      </c>
      <c r="N16" s="64">
        <f t="shared" si="3"/>
        <v>92</v>
      </c>
      <c r="O16" s="63">
        <v>18.399000000000001</v>
      </c>
      <c r="P16" s="74">
        <f t="shared" si="4"/>
        <v>121.7</v>
      </c>
      <c r="Q16" s="74">
        <f t="shared" si="4"/>
        <v>143.9</v>
      </c>
      <c r="R16" s="74">
        <f t="shared" si="4"/>
        <v>130.5</v>
      </c>
      <c r="S16" s="74">
        <f t="shared" si="4"/>
        <v>192.7</v>
      </c>
      <c r="T16" s="74">
        <f t="shared" si="4"/>
        <v>266.39999999999998</v>
      </c>
      <c r="U16" s="70">
        <f t="shared" si="5"/>
        <v>148.69999999999999</v>
      </c>
      <c r="V16" s="70">
        <f t="shared" si="5"/>
        <v>189.2</v>
      </c>
      <c r="W16" s="5"/>
      <c r="X16" s="5"/>
      <c r="Y16" s="5"/>
      <c r="Z16" s="5"/>
      <c r="AA16" s="5"/>
      <c r="AB16" s="5"/>
      <c r="AC16" s="5"/>
      <c r="AD16" s="5"/>
      <c r="AE16" s="5"/>
      <c r="AF16" s="5"/>
      <c r="AG16" s="75"/>
      <c r="AH16" s="75"/>
      <c r="AI16" s="75"/>
      <c r="AJ16" s="75"/>
      <c r="AK16" s="75"/>
      <c r="AL16" s="75"/>
      <c r="AM16" s="75"/>
      <c r="AN16" s="75"/>
      <c r="AO16" s="75"/>
      <c r="AP16" s="75"/>
    </row>
    <row r="17" spans="1:42" s="76" customFormat="1" x14ac:dyDescent="0.2">
      <c r="A17" s="77" t="s">
        <v>9</v>
      </c>
      <c r="B17" s="72" t="s">
        <v>10</v>
      </c>
      <c r="C17" s="73">
        <v>6</v>
      </c>
      <c r="D17" s="64">
        <f t="shared" si="0"/>
        <v>227.41800000000001</v>
      </c>
      <c r="E17" s="63">
        <v>37.902999999999999</v>
      </c>
      <c r="F17" s="64">
        <v>106.8</v>
      </c>
      <c r="G17" s="63">
        <f t="shared" si="1"/>
        <v>17.8</v>
      </c>
      <c r="H17" s="64">
        <f t="shared" si="2"/>
        <v>107.9</v>
      </c>
      <c r="I17" s="63">
        <v>17.987922360000002</v>
      </c>
      <c r="J17" s="64">
        <v>160.80000000000001</v>
      </c>
      <c r="K17" s="63">
        <f t="shared" si="6"/>
        <v>26.8</v>
      </c>
      <c r="L17" s="63">
        <v>142.5</v>
      </c>
      <c r="M17" s="63">
        <f t="shared" si="7"/>
        <v>23.75</v>
      </c>
      <c r="N17" s="64">
        <f t="shared" si="3"/>
        <v>110.4</v>
      </c>
      <c r="O17" s="63">
        <v>18.399000000000001</v>
      </c>
      <c r="P17" s="74">
        <f t="shared" si="4"/>
        <v>146.30000000000001</v>
      </c>
      <c r="Q17" s="74">
        <f t="shared" si="4"/>
        <v>173</v>
      </c>
      <c r="R17" s="74">
        <f t="shared" si="4"/>
        <v>157</v>
      </c>
      <c r="S17" s="74">
        <f t="shared" si="4"/>
        <v>231.8</v>
      </c>
      <c r="T17" s="74">
        <f t="shared" si="4"/>
        <v>320.39999999999998</v>
      </c>
      <c r="U17" s="70">
        <f t="shared" si="5"/>
        <v>178</v>
      </c>
      <c r="V17" s="70">
        <f t="shared" si="5"/>
        <v>226.6</v>
      </c>
      <c r="W17" s="5"/>
      <c r="X17" s="5"/>
      <c r="Y17" s="5"/>
      <c r="Z17" s="5"/>
      <c r="AA17" s="5"/>
      <c r="AB17" s="5"/>
      <c r="AC17" s="5"/>
      <c r="AD17" s="5"/>
      <c r="AE17" s="5"/>
      <c r="AF17" s="5"/>
      <c r="AG17" s="75"/>
      <c r="AH17" s="75"/>
      <c r="AI17" s="75"/>
      <c r="AJ17" s="75"/>
      <c r="AK17" s="75"/>
      <c r="AL17" s="75"/>
      <c r="AM17" s="75"/>
      <c r="AN17" s="75"/>
      <c r="AO17" s="75"/>
      <c r="AP17" s="75"/>
    </row>
    <row r="18" spans="1:42" s="76" customFormat="1" x14ac:dyDescent="0.2">
      <c r="A18" s="77" t="s">
        <v>11</v>
      </c>
      <c r="B18" s="72" t="s">
        <v>12</v>
      </c>
      <c r="C18" s="73">
        <v>8</v>
      </c>
      <c r="D18" s="64">
        <f t="shared" si="0"/>
        <v>303.22399999999999</v>
      </c>
      <c r="E18" s="63">
        <v>37.902999999999999</v>
      </c>
      <c r="F18" s="64">
        <v>142.30000000000001</v>
      </c>
      <c r="G18" s="63">
        <f t="shared" si="1"/>
        <v>17.787500000000001</v>
      </c>
      <c r="H18" s="64">
        <f t="shared" si="2"/>
        <v>143.9</v>
      </c>
      <c r="I18" s="63">
        <v>17.987922360000002</v>
      </c>
      <c r="J18" s="64">
        <v>142.9</v>
      </c>
      <c r="K18" s="63">
        <f t="shared" si="6"/>
        <v>17.862500000000001</v>
      </c>
      <c r="L18" s="63">
        <v>189.7</v>
      </c>
      <c r="M18" s="63">
        <f t="shared" si="7"/>
        <v>23.712499999999999</v>
      </c>
      <c r="N18" s="64">
        <f t="shared" si="3"/>
        <v>147.19999999999999</v>
      </c>
      <c r="O18" s="63">
        <v>18.399000000000001</v>
      </c>
      <c r="P18" s="74"/>
      <c r="Q18" s="74">
        <f t="shared" ref="Q18:T21" si="8">ROUND($C18*$G18*Q$6,1)</f>
        <v>230.5</v>
      </c>
      <c r="R18" s="74">
        <f t="shared" si="8"/>
        <v>209.2</v>
      </c>
      <c r="S18" s="74">
        <f t="shared" si="8"/>
        <v>308.8</v>
      </c>
      <c r="T18" s="74">
        <f t="shared" si="8"/>
        <v>426.9</v>
      </c>
      <c r="U18" s="70">
        <f t="shared" si="5"/>
        <v>237.4</v>
      </c>
      <c r="V18" s="70">
        <f t="shared" si="5"/>
        <v>302.2</v>
      </c>
      <c r="W18" s="5"/>
      <c r="X18" s="5"/>
      <c r="Y18" s="5"/>
      <c r="Z18" s="5"/>
      <c r="AA18" s="5"/>
      <c r="AB18" s="5"/>
      <c r="AC18" s="5"/>
      <c r="AD18" s="5"/>
      <c r="AE18" s="5"/>
      <c r="AF18" s="5"/>
      <c r="AG18" s="75"/>
      <c r="AH18" s="75"/>
      <c r="AI18" s="75"/>
      <c r="AJ18" s="75"/>
      <c r="AK18" s="75"/>
      <c r="AL18" s="75"/>
      <c r="AM18" s="75"/>
      <c r="AN18" s="75"/>
      <c r="AO18" s="75"/>
      <c r="AP18" s="75"/>
    </row>
    <row r="19" spans="1:42" s="76" customFormat="1" x14ac:dyDescent="0.2">
      <c r="A19" s="77" t="s">
        <v>13</v>
      </c>
      <c r="B19" s="72" t="s">
        <v>14</v>
      </c>
      <c r="C19" s="73">
        <v>14</v>
      </c>
      <c r="D19" s="64">
        <f t="shared" si="0"/>
        <v>530.64199999999994</v>
      </c>
      <c r="E19" s="63">
        <v>37.902999999999999</v>
      </c>
      <c r="F19" s="64">
        <v>249.1</v>
      </c>
      <c r="G19" s="63">
        <f t="shared" si="1"/>
        <v>17.792857142857141</v>
      </c>
      <c r="H19" s="64">
        <f t="shared" si="2"/>
        <v>251.8</v>
      </c>
      <c r="I19" s="63">
        <v>17.987922360000002</v>
      </c>
      <c r="J19" s="64">
        <v>250.2</v>
      </c>
      <c r="K19" s="63">
        <f t="shared" si="6"/>
        <v>17.87142857142857</v>
      </c>
      <c r="L19" s="63">
        <v>332.2</v>
      </c>
      <c r="M19" s="63">
        <f t="shared" si="7"/>
        <v>23.728571428571428</v>
      </c>
      <c r="N19" s="64">
        <f t="shared" si="3"/>
        <v>257.60000000000002</v>
      </c>
      <c r="O19" s="63">
        <v>18.399000000000001</v>
      </c>
      <c r="P19" s="74">
        <f t="shared" ref="P19:P25" si="9">ROUND($C19*$G19*P$6,1)</f>
        <v>341.3</v>
      </c>
      <c r="Q19" s="74">
        <f t="shared" si="8"/>
        <v>403.5</v>
      </c>
      <c r="R19" s="74">
        <f t="shared" si="8"/>
        <v>366.2</v>
      </c>
      <c r="S19" s="74">
        <f t="shared" si="8"/>
        <v>540.5</v>
      </c>
      <c r="T19" s="74">
        <f t="shared" si="8"/>
        <v>747.3</v>
      </c>
      <c r="U19" s="70">
        <f t="shared" si="5"/>
        <v>415.5</v>
      </c>
      <c r="V19" s="70">
        <f t="shared" si="5"/>
        <v>528.79999999999995</v>
      </c>
      <c r="W19" s="5"/>
      <c r="X19" s="5"/>
      <c r="Y19" s="5"/>
      <c r="Z19" s="5"/>
      <c r="AA19" s="5"/>
      <c r="AB19" s="5"/>
      <c r="AC19" s="5"/>
      <c r="AD19" s="5"/>
      <c r="AE19" s="5"/>
      <c r="AF19" s="5"/>
      <c r="AG19" s="75"/>
      <c r="AH19" s="75"/>
      <c r="AI19" s="75"/>
      <c r="AJ19" s="75"/>
      <c r="AK19" s="75"/>
      <c r="AL19" s="75"/>
      <c r="AM19" s="75"/>
      <c r="AN19" s="75"/>
      <c r="AO19" s="75"/>
      <c r="AP19" s="75"/>
    </row>
    <row r="20" spans="1:42" s="76" customFormat="1" x14ac:dyDescent="0.2">
      <c r="A20" s="77" t="s">
        <v>22</v>
      </c>
      <c r="B20" s="72" t="s">
        <v>30</v>
      </c>
      <c r="C20" s="73"/>
      <c r="D20" s="64">
        <f t="shared" si="0"/>
        <v>0</v>
      </c>
      <c r="E20" s="63">
        <v>37.902999999999999</v>
      </c>
      <c r="F20" s="64">
        <v>0</v>
      </c>
      <c r="G20" s="63"/>
      <c r="H20" s="64">
        <f t="shared" si="2"/>
        <v>0</v>
      </c>
      <c r="I20" s="63">
        <v>0</v>
      </c>
      <c r="J20" s="64">
        <v>0</v>
      </c>
      <c r="K20" s="63">
        <v>0</v>
      </c>
      <c r="L20" s="63">
        <v>0</v>
      </c>
      <c r="M20" s="63">
        <v>0</v>
      </c>
      <c r="N20" s="64">
        <f t="shared" si="3"/>
        <v>0</v>
      </c>
      <c r="O20" s="63">
        <v>0</v>
      </c>
      <c r="P20" s="74">
        <f t="shared" si="9"/>
        <v>0</v>
      </c>
      <c r="Q20" s="74">
        <f t="shared" si="8"/>
        <v>0</v>
      </c>
      <c r="R20" s="74">
        <f t="shared" si="8"/>
        <v>0</v>
      </c>
      <c r="S20" s="74">
        <f t="shared" si="8"/>
        <v>0</v>
      </c>
      <c r="T20" s="74">
        <f t="shared" si="8"/>
        <v>0</v>
      </c>
      <c r="U20" s="70">
        <f t="shared" si="5"/>
        <v>0</v>
      </c>
      <c r="V20" s="70">
        <f t="shared" si="5"/>
        <v>0</v>
      </c>
      <c r="W20" s="5"/>
      <c r="X20" s="5"/>
      <c r="Y20" s="5"/>
      <c r="Z20" s="5"/>
      <c r="AA20" s="5"/>
      <c r="AB20" s="5"/>
      <c r="AC20" s="5"/>
      <c r="AD20" s="5"/>
      <c r="AE20" s="5"/>
      <c r="AF20" s="5"/>
      <c r="AG20" s="75"/>
      <c r="AH20" s="75"/>
      <c r="AI20" s="75"/>
      <c r="AJ20" s="75"/>
      <c r="AK20" s="75"/>
      <c r="AL20" s="75"/>
      <c r="AM20" s="75"/>
      <c r="AN20" s="75"/>
      <c r="AO20" s="75"/>
      <c r="AP20" s="75"/>
    </row>
    <row r="21" spans="1:42" s="76" customFormat="1" x14ac:dyDescent="0.2">
      <c r="A21" s="77" t="s">
        <v>23</v>
      </c>
      <c r="B21" s="72" t="s">
        <v>31</v>
      </c>
      <c r="C21" s="73"/>
      <c r="D21" s="64">
        <f t="shared" si="0"/>
        <v>0</v>
      </c>
      <c r="E21" s="63">
        <v>37.902999999999999</v>
      </c>
      <c r="F21" s="64">
        <v>0</v>
      </c>
      <c r="G21" s="63"/>
      <c r="H21" s="64">
        <f t="shared" si="2"/>
        <v>0</v>
      </c>
      <c r="I21" s="63">
        <v>0</v>
      </c>
      <c r="J21" s="64">
        <v>0</v>
      </c>
      <c r="K21" s="63">
        <v>0</v>
      </c>
      <c r="L21" s="63">
        <v>0</v>
      </c>
      <c r="M21" s="63">
        <v>0</v>
      </c>
      <c r="N21" s="64">
        <f t="shared" si="3"/>
        <v>0</v>
      </c>
      <c r="O21" s="63">
        <v>0</v>
      </c>
      <c r="P21" s="74">
        <f t="shared" si="9"/>
        <v>0</v>
      </c>
      <c r="Q21" s="74">
        <f t="shared" si="8"/>
        <v>0</v>
      </c>
      <c r="R21" s="74">
        <f t="shared" si="8"/>
        <v>0</v>
      </c>
      <c r="S21" s="74">
        <f t="shared" si="8"/>
        <v>0</v>
      </c>
      <c r="T21" s="74">
        <f t="shared" si="8"/>
        <v>0</v>
      </c>
      <c r="U21" s="70">
        <f t="shared" si="5"/>
        <v>0</v>
      </c>
      <c r="V21" s="70">
        <f t="shared" si="5"/>
        <v>0</v>
      </c>
      <c r="W21" s="5"/>
      <c r="X21" s="5"/>
      <c r="Y21" s="5"/>
      <c r="Z21" s="5"/>
      <c r="AA21" s="5"/>
      <c r="AB21" s="5"/>
      <c r="AC21" s="5"/>
      <c r="AD21" s="5"/>
      <c r="AE21" s="5"/>
      <c r="AF21" s="5"/>
      <c r="AG21" s="75"/>
      <c r="AH21" s="75"/>
      <c r="AI21" s="75"/>
      <c r="AJ21" s="75"/>
      <c r="AK21" s="75"/>
      <c r="AL21" s="75"/>
      <c r="AM21" s="75"/>
      <c r="AN21" s="75"/>
      <c r="AO21" s="75"/>
      <c r="AP21" s="75"/>
    </row>
    <row r="22" spans="1:42" s="76" customFormat="1" x14ac:dyDescent="0.2">
      <c r="A22" s="77" t="s">
        <v>24</v>
      </c>
      <c r="B22" s="72" t="s">
        <v>124</v>
      </c>
      <c r="C22" s="73">
        <v>15</v>
      </c>
      <c r="D22" s="64">
        <f t="shared" si="0"/>
        <v>568.54499999999996</v>
      </c>
      <c r="E22" s="63">
        <v>37.902999999999999</v>
      </c>
      <c r="F22" s="64">
        <v>463.5</v>
      </c>
      <c r="G22" s="63">
        <f t="shared" ref="G22:G30" si="10">F22/C22</f>
        <v>30.9</v>
      </c>
      <c r="H22" s="64">
        <f t="shared" si="2"/>
        <v>467.5</v>
      </c>
      <c r="I22" s="63">
        <v>31.165633248000006</v>
      </c>
      <c r="J22" s="64">
        <v>453</v>
      </c>
      <c r="K22" s="63">
        <f t="shared" si="6"/>
        <v>30.2</v>
      </c>
      <c r="L22" s="63">
        <v>601.29999999999995</v>
      </c>
      <c r="M22" s="63">
        <f t="shared" si="7"/>
        <v>40.086666666666666</v>
      </c>
      <c r="N22" s="64">
        <f t="shared" si="3"/>
        <v>509.4</v>
      </c>
      <c r="O22" s="63">
        <f>(((423.7/C22)*1.06)*1.065)*1.065</f>
        <v>33.960360029999997</v>
      </c>
      <c r="P22" s="74">
        <f t="shared" si="9"/>
        <v>635</v>
      </c>
      <c r="Q22" s="74">
        <v>0</v>
      </c>
      <c r="R22" s="74">
        <f t="shared" ref="R22:T28" si="11">ROUND($C22*$G22*R$6,1)</f>
        <v>681.3</v>
      </c>
      <c r="S22" s="74">
        <f t="shared" si="11"/>
        <v>1005.8</v>
      </c>
      <c r="T22" s="74">
        <f t="shared" si="11"/>
        <v>1390.5</v>
      </c>
      <c r="U22" s="70">
        <f t="shared" si="5"/>
        <v>771.4</v>
      </c>
      <c r="V22" s="70">
        <f t="shared" si="5"/>
        <v>981.8</v>
      </c>
      <c r="W22" s="5"/>
      <c r="X22" s="5"/>
      <c r="Y22" s="5"/>
      <c r="Z22" s="5"/>
      <c r="AA22" s="5"/>
      <c r="AB22" s="5"/>
      <c r="AC22" s="5"/>
      <c r="AD22" s="5"/>
      <c r="AE22" s="5"/>
      <c r="AF22" s="5"/>
      <c r="AG22" s="75"/>
      <c r="AH22" s="75"/>
      <c r="AI22" s="75"/>
      <c r="AJ22" s="75"/>
      <c r="AK22" s="75"/>
      <c r="AL22" s="75"/>
      <c r="AM22" s="75"/>
      <c r="AN22" s="75"/>
      <c r="AO22" s="75"/>
      <c r="AP22" s="75"/>
    </row>
    <row r="23" spans="1:42" s="76" customFormat="1" x14ac:dyDescent="0.2">
      <c r="A23" s="77" t="s">
        <v>25</v>
      </c>
      <c r="B23" s="72" t="s">
        <v>124</v>
      </c>
      <c r="C23" s="73">
        <v>30</v>
      </c>
      <c r="D23" s="64">
        <f t="shared" si="0"/>
        <v>1137.0899999999999</v>
      </c>
      <c r="E23" s="63">
        <v>37.902999999999999</v>
      </c>
      <c r="F23" s="64">
        <v>463.5</v>
      </c>
      <c r="G23" s="63">
        <f t="shared" si="10"/>
        <v>15.45</v>
      </c>
      <c r="H23" s="64">
        <f t="shared" si="2"/>
        <v>467.5</v>
      </c>
      <c r="I23" s="63">
        <v>15.582816624000003</v>
      </c>
      <c r="J23" s="64">
        <v>453</v>
      </c>
      <c r="K23" s="63">
        <f t="shared" si="6"/>
        <v>15.1</v>
      </c>
      <c r="L23" s="63">
        <v>601.29999999999995</v>
      </c>
      <c r="M23" s="63">
        <f t="shared" si="7"/>
        <v>20.043333333333333</v>
      </c>
      <c r="N23" s="64">
        <f t="shared" si="3"/>
        <v>509.4</v>
      </c>
      <c r="O23" s="63">
        <f>(((423.7/C23)*1.06)*1.065)*1.065</f>
        <v>16.980180014999998</v>
      </c>
      <c r="P23" s="74">
        <f t="shared" si="9"/>
        <v>635</v>
      </c>
      <c r="Q23" s="74">
        <v>0</v>
      </c>
      <c r="R23" s="74">
        <f t="shared" si="11"/>
        <v>681.3</v>
      </c>
      <c r="S23" s="74">
        <f t="shared" si="11"/>
        <v>1005.8</v>
      </c>
      <c r="T23" s="74">
        <f t="shared" si="11"/>
        <v>1390.5</v>
      </c>
      <c r="U23" s="70">
        <f t="shared" si="5"/>
        <v>771.4</v>
      </c>
      <c r="V23" s="70">
        <f t="shared" si="5"/>
        <v>981.8</v>
      </c>
      <c r="W23" s="5"/>
      <c r="X23" s="5"/>
      <c r="Y23" s="5"/>
      <c r="Z23" s="5"/>
      <c r="AA23" s="5"/>
      <c r="AB23" s="5"/>
      <c r="AC23" s="5"/>
      <c r="AD23" s="5"/>
      <c r="AE23" s="5"/>
      <c r="AF23" s="5"/>
      <c r="AG23" s="75"/>
      <c r="AH23" s="75"/>
      <c r="AI23" s="75"/>
      <c r="AJ23" s="75"/>
      <c r="AK23" s="75"/>
      <c r="AL23" s="75"/>
      <c r="AM23" s="75"/>
      <c r="AN23" s="75"/>
      <c r="AO23" s="75"/>
      <c r="AP23" s="75"/>
    </row>
    <row r="24" spans="1:42" s="76" customFormat="1" x14ac:dyDescent="0.2">
      <c r="A24" s="77" t="s">
        <v>26</v>
      </c>
      <c r="B24" s="72" t="s">
        <v>124</v>
      </c>
      <c r="C24" s="73">
        <v>45</v>
      </c>
      <c r="D24" s="64">
        <f t="shared" si="0"/>
        <v>1705.635</v>
      </c>
      <c r="E24" s="63">
        <v>37.902999999999999</v>
      </c>
      <c r="F24" s="64">
        <v>463.5</v>
      </c>
      <c r="G24" s="63">
        <f t="shared" si="10"/>
        <v>10.3</v>
      </c>
      <c r="H24" s="64">
        <f t="shared" si="2"/>
        <v>467.5</v>
      </c>
      <c r="I24" s="63">
        <v>10.388544416000002</v>
      </c>
      <c r="J24" s="64">
        <v>453</v>
      </c>
      <c r="K24" s="63">
        <f t="shared" si="6"/>
        <v>10.066666666666666</v>
      </c>
      <c r="L24" s="63">
        <v>601.29999999999995</v>
      </c>
      <c r="M24" s="63">
        <f t="shared" si="7"/>
        <v>13.362222222222222</v>
      </c>
      <c r="N24" s="64">
        <f t="shared" si="3"/>
        <v>509.4</v>
      </c>
      <c r="O24" s="63">
        <f>(((423.7/C24)*1.06)*1.065)*1.065</f>
        <v>11.32012001</v>
      </c>
      <c r="P24" s="74">
        <f t="shared" si="9"/>
        <v>635</v>
      </c>
      <c r="Q24" s="74">
        <v>0</v>
      </c>
      <c r="R24" s="74">
        <f t="shared" si="11"/>
        <v>681.3</v>
      </c>
      <c r="S24" s="74">
        <f t="shared" si="11"/>
        <v>1005.8</v>
      </c>
      <c r="T24" s="74">
        <f t="shared" si="11"/>
        <v>1390.5</v>
      </c>
      <c r="U24" s="70">
        <f t="shared" si="5"/>
        <v>771.4</v>
      </c>
      <c r="V24" s="70">
        <f t="shared" si="5"/>
        <v>981.8</v>
      </c>
      <c r="W24" s="5"/>
      <c r="X24" s="5"/>
      <c r="Y24" s="5"/>
      <c r="Z24" s="5"/>
      <c r="AA24" s="5"/>
      <c r="AB24" s="5"/>
      <c r="AC24" s="5"/>
      <c r="AD24" s="5"/>
      <c r="AE24" s="5"/>
      <c r="AF24" s="5"/>
      <c r="AG24" s="75"/>
      <c r="AH24" s="75"/>
      <c r="AI24" s="75"/>
      <c r="AJ24" s="75"/>
      <c r="AK24" s="75"/>
      <c r="AL24" s="75"/>
      <c r="AM24" s="75"/>
      <c r="AN24" s="75"/>
      <c r="AO24" s="75"/>
      <c r="AP24" s="75"/>
    </row>
    <row r="25" spans="1:42" s="76" customFormat="1" x14ac:dyDescent="0.2">
      <c r="A25" s="77" t="s">
        <v>106</v>
      </c>
      <c r="B25" s="72" t="s">
        <v>124</v>
      </c>
      <c r="C25" s="73">
        <v>52.5</v>
      </c>
      <c r="D25" s="64">
        <f t="shared" si="0"/>
        <v>1989.9075</v>
      </c>
      <c r="E25" s="63">
        <v>37.902999999999999</v>
      </c>
      <c r="F25" s="64">
        <v>0</v>
      </c>
      <c r="G25" s="63">
        <f t="shared" si="10"/>
        <v>0</v>
      </c>
      <c r="H25" s="64">
        <f t="shared" si="2"/>
        <v>0</v>
      </c>
      <c r="I25" s="63">
        <v>0</v>
      </c>
      <c r="J25" s="64">
        <v>0</v>
      </c>
      <c r="K25" s="63">
        <f t="shared" si="6"/>
        <v>0</v>
      </c>
      <c r="L25" s="63">
        <v>0</v>
      </c>
      <c r="M25" s="63">
        <f t="shared" si="7"/>
        <v>0</v>
      </c>
      <c r="N25" s="64">
        <f t="shared" si="3"/>
        <v>0</v>
      </c>
      <c r="O25" s="63">
        <v>0</v>
      </c>
      <c r="P25" s="74">
        <f t="shared" si="9"/>
        <v>0</v>
      </c>
      <c r="Q25" s="74">
        <v>0</v>
      </c>
      <c r="R25" s="74">
        <f t="shared" si="11"/>
        <v>0</v>
      </c>
      <c r="S25" s="74">
        <f t="shared" si="11"/>
        <v>0</v>
      </c>
      <c r="T25" s="74">
        <f t="shared" si="11"/>
        <v>0</v>
      </c>
      <c r="U25" s="70">
        <f t="shared" si="5"/>
        <v>0</v>
      </c>
      <c r="V25" s="70">
        <f t="shared" si="5"/>
        <v>0</v>
      </c>
      <c r="W25" s="5"/>
      <c r="X25" s="5"/>
      <c r="Y25" s="5"/>
      <c r="Z25" s="5"/>
      <c r="AA25" s="5"/>
      <c r="AB25" s="5"/>
      <c r="AC25" s="5"/>
      <c r="AD25" s="5"/>
      <c r="AE25" s="5"/>
      <c r="AF25" s="5"/>
      <c r="AG25" s="75"/>
      <c r="AH25" s="75"/>
      <c r="AI25" s="75"/>
      <c r="AJ25" s="75"/>
      <c r="AK25" s="75"/>
      <c r="AL25" s="75"/>
      <c r="AM25" s="75"/>
      <c r="AN25" s="75"/>
      <c r="AO25" s="75"/>
      <c r="AP25" s="75"/>
    </row>
    <row r="26" spans="1:42" s="76" customFormat="1" x14ac:dyDescent="0.2">
      <c r="A26" s="77" t="s">
        <v>19</v>
      </c>
      <c r="B26" s="72" t="s">
        <v>125</v>
      </c>
      <c r="C26" s="73">
        <v>15</v>
      </c>
      <c r="D26" s="64">
        <f t="shared" si="0"/>
        <v>568.54499999999996</v>
      </c>
      <c r="E26" s="63">
        <v>37.902999999999999</v>
      </c>
      <c r="F26" s="64">
        <v>489.1</v>
      </c>
      <c r="G26" s="63">
        <f t="shared" si="10"/>
        <v>32.606666666666669</v>
      </c>
      <c r="H26" s="64">
        <f t="shared" si="2"/>
        <v>467.5</v>
      </c>
      <c r="I26" s="63">
        <v>31.165633248000006</v>
      </c>
      <c r="J26" s="64">
        <v>453</v>
      </c>
      <c r="K26" s="63">
        <f t="shared" si="6"/>
        <v>30.2</v>
      </c>
      <c r="L26" s="63">
        <v>601.29999999999995</v>
      </c>
      <c r="M26" s="63">
        <f t="shared" si="7"/>
        <v>40.086666666666666</v>
      </c>
      <c r="N26" s="64">
        <f t="shared" si="3"/>
        <v>509.4</v>
      </c>
      <c r="O26" s="63">
        <f>(((423.7/C26)*1.06)*1.065)*1.065</f>
        <v>33.960360029999997</v>
      </c>
      <c r="P26" s="74">
        <v>0</v>
      </c>
      <c r="Q26" s="74">
        <f>ROUND($C26*$G26*Q$6,1)</f>
        <v>792.3</v>
      </c>
      <c r="R26" s="74">
        <f t="shared" si="11"/>
        <v>719</v>
      </c>
      <c r="S26" s="74">
        <f t="shared" si="11"/>
        <v>1061.3</v>
      </c>
      <c r="T26" s="74">
        <f t="shared" si="11"/>
        <v>1467.3</v>
      </c>
      <c r="U26" s="70">
        <f t="shared" si="5"/>
        <v>771.4</v>
      </c>
      <c r="V26" s="70">
        <f t="shared" si="5"/>
        <v>981.8</v>
      </c>
      <c r="W26" s="5"/>
      <c r="X26" s="5"/>
      <c r="Y26" s="5"/>
      <c r="Z26" s="5"/>
      <c r="AA26" s="5"/>
      <c r="AB26" s="5"/>
      <c r="AC26" s="5"/>
      <c r="AD26" s="5"/>
      <c r="AE26" s="5"/>
      <c r="AF26" s="5"/>
      <c r="AG26" s="75"/>
      <c r="AH26" s="75"/>
      <c r="AI26" s="75"/>
      <c r="AJ26" s="75"/>
      <c r="AK26" s="75"/>
      <c r="AL26" s="75"/>
      <c r="AM26" s="75"/>
      <c r="AN26" s="75"/>
      <c r="AO26" s="75"/>
      <c r="AP26" s="75"/>
    </row>
    <row r="27" spans="1:42" s="76" customFormat="1" x14ac:dyDescent="0.2">
      <c r="A27" s="77" t="s">
        <v>20</v>
      </c>
      <c r="B27" s="72" t="s">
        <v>125</v>
      </c>
      <c r="C27" s="73">
        <v>30</v>
      </c>
      <c r="D27" s="64">
        <f t="shared" si="0"/>
        <v>1137.0899999999999</v>
      </c>
      <c r="E27" s="63">
        <v>37.902999999999999</v>
      </c>
      <c r="F27" s="64">
        <v>489.1</v>
      </c>
      <c r="G27" s="63">
        <f t="shared" si="10"/>
        <v>16.303333333333335</v>
      </c>
      <c r="H27" s="64">
        <f t="shared" si="2"/>
        <v>467.5</v>
      </c>
      <c r="I27" s="63">
        <v>15.582816624000003</v>
      </c>
      <c r="J27" s="64">
        <v>453</v>
      </c>
      <c r="K27" s="63">
        <f t="shared" si="6"/>
        <v>15.1</v>
      </c>
      <c r="L27" s="63">
        <v>601.29999999999995</v>
      </c>
      <c r="M27" s="63">
        <f t="shared" si="7"/>
        <v>20.043333333333333</v>
      </c>
      <c r="N27" s="64">
        <f t="shared" si="3"/>
        <v>509.4</v>
      </c>
      <c r="O27" s="63">
        <f>(((423.7/C27)*1.06)*1.065)*1.065</f>
        <v>16.980180014999998</v>
      </c>
      <c r="P27" s="74">
        <v>0</v>
      </c>
      <c r="Q27" s="74">
        <f>ROUND($C27*$G27*Q$6,1)</f>
        <v>792.3</v>
      </c>
      <c r="R27" s="74">
        <f t="shared" si="11"/>
        <v>719</v>
      </c>
      <c r="S27" s="74">
        <f t="shared" si="11"/>
        <v>1061.3</v>
      </c>
      <c r="T27" s="74">
        <f t="shared" si="11"/>
        <v>1467.3</v>
      </c>
      <c r="U27" s="70">
        <f t="shared" si="5"/>
        <v>771.4</v>
      </c>
      <c r="V27" s="70">
        <f t="shared" si="5"/>
        <v>981.8</v>
      </c>
      <c r="W27" s="5"/>
      <c r="X27" s="5"/>
      <c r="Y27" s="5"/>
      <c r="Z27" s="5"/>
      <c r="AA27" s="5"/>
      <c r="AB27" s="5"/>
      <c r="AC27" s="5"/>
      <c r="AD27" s="5"/>
      <c r="AE27" s="5"/>
      <c r="AF27" s="5"/>
      <c r="AG27" s="75"/>
      <c r="AH27" s="75"/>
      <c r="AI27" s="75"/>
      <c r="AJ27" s="75"/>
      <c r="AK27" s="75"/>
      <c r="AL27" s="75"/>
      <c r="AM27" s="75"/>
      <c r="AN27" s="75"/>
      <c r="AO27" s="75"/>
      <c r="AP27" s="75"/>
    </row>
    <row r="28" spans="1:42" s="76" customFormat="1" x14ac:dyDescent="0.2">
      <c r="A28" s="77" t="s">
        <v>21</v>
      </c>
      <c r="B28" s="72" t="s">
        <v>125</v>
      </c>
      <c r="C28" s="73">
        <v>45</v>
      </c>
      <c r="D28" s="64">
        <f t="shared" si="0"/>
        <v>1705.635</v>
      </c>
      <c r="E28" s="63">
        <v>37.902999999999999</v>
      </c>
      <c r="F28" s="64">
        <v>489.1</v>
      </c>
      <c r="G28" s="63">
        <f t="shared" si="10"/>
        <v>10.86888888888889</v>
      </c>
      <c r="H28" s="64">
        <f t="shared" si="2"/>
        <v>467.5</v>
      </c>
      <c r="I28" s="63">
        <v>10.388544416000002</v>
      </c>
      <c r="J28" s="64">
        <v>453</v>
      </c>
      <c r="K28" s="63">
        <f t="shared" si="6"/>
        <v>10.066666666666666</v>
      </c>
      <c r="L28" s="63">
        <v>601.29999999999995</v>
      </c>
      <c r="M28" s="63">
        <f t="shared" si="7"/>
        <v>13.362222222222222</v>
      </c>
      <c r="N28" s="64">
        <f t="shared" si="3"/>
        <v>509.4</v>
      </c>
      <c r="O28" s="63">
        <f>(((423.7/C28)*1.06)*1.065)*1.065</f>
        <v>11.32012001</v>
      </c>
      <c r="P28" s="74">
        <v>0</v>
      </c>
      <c r="Q28" s="74">
        <f>ROUND($C28*$G28*Q$6,1)</f>
        <v>792.3</v>
      </c>
      <c r="R28" s="74">
        <f t="shared" si="11"/>
        <v>719</v>
      </c>
      <c r="S28" s="74">
        <f t="shared" si="11"/>
        <v>1061.3</v>
      </c>
      <c r="T28" s="74">
        <f t="shared" si="11"/>
        <v>1467.3</v>
      </c>
      <c r="U28" s="70">
        <f t="shared" si="5"/>
        <v>771.4</v>
      </c>
      <c r="V28" s="70">
        <f t="shared" si="5"/>
        <v>981.8</v>
      </c>
      <c r="W28" s="5"/>
      <c r="X28" s="5"/>
      <c r="Y28" s="5"/>
      <c r="Z28" s="5"/>
      <c r="AA28" s="5"/>
      <c r="AB28" s="5"/>
      <c r="AC28" s="5"/>
      <c r="AD28" s="5"/>
      <c r="AE28" s="5"/>
      <c r="AF28" s="5"/>
      <c r="AG28" s="75"/>
      <c r="AH28" s="75"/>
      <c r="AI28" s="75"/>
      <c r="AJ28" s="75"/>
      <c r="AK28" s="75"/>
      <c r="AL28" s="75"/>
      <c r="AM28" s="75"/>
      <c r="AN28" s="75"/>
      <c r="AO28" s="75"/>
      <c r="AP28" s="75"/>
    </row>
    <row r="29" spans="1:42" s="76" customFormat="1" x14ac:dyDescent="0.2">
      <c r="A29" s="77" t="s">
        <v>105</v>
      </c>
      <c r="B29" s="72" t="s">
        <v>125</v>
      </c>
      <c r="C29" s="73">
        <v>52.5</v>
      </c>
      <c r="D29" s="64">
        <f t="shared" si="0"/>
        <v>1989.9075</v>
      </c>
      <c r="E29" s="63">
        <v>37.902999999999999</v>
      </c>
      <c r="F29" s="64">
        <v>0</v>
      </c>
      <c r="G29" s="63">
        <f t="shared" si="10"/>
        <v>0</v>
      </c>
      <c r="H29" s="64">
        <f t="shared" si="2"/>
        <v>0</v>
      </c>
      <c r="I29" s="63">
        <v>0</v>
      </c>
      <c r="J29" s="64">
        <v>0</v>
      </c>
      <c r="K29" s="63">
        <f t="shared" si="6"/>
        <v>0</v>
      </c>
      <c r="L29" s="63">
        <v>0</v>
      </c>
      <c r="M29" s="63">
        <f t="shared" si="7"/>
        <v>0</v>
      </c>
      <c r="N29" s="64">
        <f t="shared" si="3"/>
        <v>0</v>
      </c>
      <c r="O29" s="63">
        <v>0</v>
      </c>
      <c r="P29" s="74">
        <v>0</v>
      </c>
      <c r="Q29" s="74">
        <f>ROUND($C29*$G29*Q$6,1)</f>
        <v>0</v>
      </c>
      <c r="R29" s="74">
        <f>ROUND($C29*$G29*R$6,1)</f>
        <v>0</v>
      </c>
      <c r="S29" s="74">
        <f>ROUND($C29*$G29*S$6,1)</f>
        <v>0</v>
      </c>
      <c r="T29" s="74">
        <v>0</v>
      </c>
      <c r="U29" s="70">
        <f t="shared" si="5"/>
        <v>0</v>
      </c>
      <c r="V29" s="70">
        <f t="shared" si="5"/>
        <v>0</v>
      </c>
      <c r="W29" s="5"/>
      <c r="X29" s="5"/>
      <c r="Y29" s="5"/>
      <c r="Z29" s="5"/>
      <c r="AA29" s="5"/>
      <c r="AB29" s="5"/>
      <c r="AC29" s="5"/>
      <c r="AD29" s="5"/>
      <c r="AE29" s="5"/>
      <c r="AF29" s="5"/>
      <c r="AG29" s="75"/>
      <c r="AH29" s="75"/>
      <c r="AI29" s="75"/>
      <c r="AJ29" s="75"/>
      <c r="AK29" s="75"/>
      <c r="AL29" s="75"/>
      <c r="AM29" s="75"/>
      <c r="AN29" s="75"/>
      <c r="AO29" s="75"/>
      <c r="AP29" s="75"/>
    </row>
    <row r="30" spans="1:42" s="76" customFormat="1" x14ac:dyDescent="0.2">
      <c r="A30" s="77" t="s">
        <v>15</v>
      </c>
      <c r="B30" s="72" t="s">
        <v>16</v>
      </c>
      <c r="C30" s="73">
        <v>21.43</v>
      </c>
      <c r="D30" s="64">
        <f t="shared" si="0"/>
        <v>812.26128999999992</v>
      </c>
      <c r="E30" s="63">
        <v>37.902999999999999</v>
      </c>
      <c r="F30" s="64">
        <v>381.2</v>
      </c>
      <c r="G30" s="63">
        <f t="shared" si="10"/>
        <v>17.78814745683621</v>
      </c>
      <c r="H30" s="64">
        <f t="shared" si="2"/>
        <v>385.4</v>
      </c>
      <c r="I30" s="63">
        <v>17.983111723005138</v>
      </c>
      <c r="J30" s="64">
        <v>357.4</v>
      </c>
      <c r="K30" s="63">
        <f t="shared" si="6"/>
        <v>16.677554829678019</v>
      </c>
      <c r="L30" s="63">
        <v>474.5</v>
      </c>
      <c r="M30" s="63">
        <f t="shared" si="7"/>
        <v>22.141857209519365</v>
      </c>
      <c r="N30" s="64">
        <f t="shared" si="3"/>
        <v>394.3</v>
      </c>
      <c r="O30" s="63">
        <v>18.399000000000001</v>
      </c>
      <c r="P30" s="74">
        <f>ROUND($C30*$G30*P$6,1)</f>
        <v>522.20000000000005</v>
      </c>
      <c r="Q30" s="74">
        <f>ROUND($C30*$G30*Q$6,1)</f>
        <v>617.5</v>
      </c>
      <c r="R30" s="74">
        <f>ROUND($C30*$G30*R$6,1)</f>
        <v>560.4</v>
      </c>
      <c r="S30" s="74">
        <f>ROUND($C30*$G30*S$6,1)</f>
        <v>827.2</v>
      </c>
      <c r="T30" s="74">
        <f>ROUND($C30*$G30*T$6,1)</f>
        <v>1143.5999999999999</v>
      </c>
      <c r="U30" s="70">
        <f t="shared" si="5"/>
        <v>635.9</v>
      </c>
      <c r="V30" s="70">
        <f t="shared" si="5"/>
        <v>809.3</v>
      </c>
      <c r="W30" s="5"/>
      <c r="X30" s="5"/>
      <c r="Y30" s="5"/>
      <c r="Z30" s="5"/>
      <c r="AA30" s="5"/>
      <c r="AB30" s="5"/>
      <c r="AC30" s="5"/>
      <c r="AD30" s="5"/>
      <c r="AE30" s="5"/>
      <c r="AF30" s="5"/>
      <c r="AG30" s="75"/>
      <c r="AH30" s="75"/>
      <c r="AI30" s="75"/>
      <c r="AJ30" s="75"/>
      <c r="AK30" s="75"/>
      <c r="AL30" s="75"/>
      <c r="AM30" s="75"/>
      <c r="AN30" s="75"/>
      <c r="AO30" s="75"/>
      <c r="AP30" s="75"/>
    </row>
    <row r="31" spans="1:42" x14ac:dyDescent="0.2">
      <c r="A31" s="78"/>
      <c r="B31" s="79"/>
      <c r="C31" s="80"/>
      <c r="D31" s="81"/>
      <c r="E31" s="82"/>
      <c r="F31" s="81"/>
      <c r="G31" s="82"/>
      <c r="H31" s="81"/>
      <c r="I31" s="81"/>
      <c r="J31" s="81"/>
      <c r="K31" s="82"/>
      <c r="L31" s="82"/>
      <c r="M31" s="82"/>
      <c r="N31" s="81"/>
      <c r="O31" s="82"/>
      <c r="P31" s="83"/>
      <c r="Q31" s="83"/>
      <c r="R31" s="83"/>
      <c r="S31" s="83"/>
      <c r="T31" s="83"/>
      <c r="U31" s="84"/>
      <c r="V31" s="84"/>
    </row>
    <row r="32" spans="1:42" x14ac:dyDescent="0.2">
      <c r="A32" s="41"/>
      <c r="B32" s="42" t="s">
        <v>121</v>
      </c>
      <c r="C32" s="43"/>
      <c r="D32" s="44"/>
      <c r="E32" s="45"/>
      <c r="F32" s="46"/>
      <c r="G32" s="45"/>
      <c r="H32" s="46"/>
      <c r="I32" s="45"/>
      <c r="J32" s="44"/>
      <c r="K32" s="44"/>
      <c r="L32" s="44"/>
      <c r="M32" s="44"/>
      <c r="N32" s="45"/>
      <c r="O32" s="45"/>
      <c r="P32" s="47"/>
      <c r="Q32" s="48"/>
      <c r="R32" s="48"/>
      <c r="S32" s="48"/>
      <c r="T32" s="48"/>
      <c r="U32" s="44"/>
      <c r="V32" s="49"/>
    </row>
    <row r="33" spans="1:42" x14ac:dyDescent="0.2">
      <c r="A33" s="85"/>
      <c r="B33" s="86"/>
      <c r="C33" s="87"/>
      <c r="D33" s="55"/>
      <c r="E33" s="88"/>
      <c r="F33" s="55"/>
      <c r="G33" s="88"/>
      <c r="H33" s="55"/>
      <c r="I33" s="55"/>
      <c r="J33" s="55"/>
      <c r="K33" s="88"/>
      <c r="L33" s="88"/>
      <c r="M33" s="88"/>
      <c r="N33" s="55"/>
      <c r="O33" s="88"/>
      <c r="P33" s="89"/>
      <c r="Q33" s="89"/>
      <c r="R33" s="89"/>
      <c r="S33" s="89"/>
      <c r="T33" s="89"/>
      <c r="U33" s="90"/>
      <c r="V33" s="90"/>
    </row>
    <row r="34" spans="1:42" ht="76.5" x14ac:dyDescent="0.2">
      <c r="A34" s="77" t="s">
        <v>123</v>
      </c>
      <c r="B34" s="91" t="s">
        <v>167</v>
      </c>
      <c r="C34" s="73"/>
      <c r="D34" s="64">
        <f t="shared" ref="D34:D65" si="12">ROUND(E34*C34,1)</f>
        <v>0</v>
      </c>
      <c r="E34" s="63">
        <v>0</v>
      </c>
      <c r="F34" s="64">
        <f t="shared" ref="F34:F65" si="13">ROUND(G34*C34,1)</f>
        <v>0</v>
      </c>
      <c r="G34" s="63">
        <v>0</v>
      </c>
      <c r="H34" s="64">
        <v>0</v>
      </c>
      <c r="I34" s="63">
        <v>0</v>
      </c>
      <c r="J34" s="64">
        <f t="shared" ref="J34:J51" si="14">ROUND(K34*C34,1)</f>
        <v>0</v>
      </c>
      <c r="K34" s="63">
        <v>0</v>
      </c>
      <c r="L34" s="63"/>
      <c r="M34" s="63"/>
      <c r="N34" s="64">
        <v>0</v>
      </c>
      <c r="O34" s="63">
        <v>0</v>
      </c>
      <c r="P34" s="74">
        <f t="shared" ref="P34:T44" si="15">ROUND($C34*$G34*P$6,1)</f>
        <v>0</v>
      </c>
      <c r="Q34" s="74">
        <f t="shared" si="15"/>
        <v>0</v>
      </c>
      <c r="R34" s="74">
        <f t="shared" si="15"/>
        <v>0</v>
      </c>
      <c r="S34" s="74">
        <f t="shared" si="15"/>
        <v>0</v>
      </c>
      <c r="T34" s="74">
        <f t="shared" si="15"/>
        <v>0</v>
      </c>
      <c r="U34" s="70">
        <f t="shared" ref="U34:V53" si="16">ROUND($H34*U$6,1)</f>
        <v>0</v>
      </c>
      <c r="V34" s="70">
        <f t="shared" si="16"/>
        <v>0</v>
      </c>
    </row>
    <row r="35" spans="1:42" s="95" customFormat="1" ht="14.25" customHeight="1" x14ac:dyDescent="0.2">
      <c r="A35" s="92" t="s">
        <v>92</v>
      </c>
      <c r="B35" s="72" t="s">
        <v>32</v>
      </c>
      <c r="C35" s="73"/>
      <c r="D35" s="64">
        <f t="shared" si="12"/>
        <v>0</v>
      </c>
      <c r="E35" s="63">
        <v>0</v>
      </c>
      <c r="F35" s="64">
        <f t="shared" si="13"/>
        <v>0</v>
      </c>
      <c r="G35" s="63">
        <v>0</v>
      </c>
      <c r="H35" s="64">
        <v>0</v>
      </c>
      <c r="I35" s="63">
        <v>0</v>
      </c>
      <c r="J35" s="64">
        <f t="shared" si="14"/>
        <v>0</v>
      </c>
      <c r="K35" s="63">
        <v>0</v>
      </c>
      <c r="L35" s="63"/>
      <c r="M35" s="63"/>
      <c r="N35" s="64">
        <v>0</v>
      </c>
      <c r="O35" s="63">
        <v>0</v>
      </c>
      <c r="P35" s="74">
        <f t="shared" si="15"/>
        <v>0</v>
      </c>
      <c r="Q35" s="74">
        <f t="shared" si="15"/>
        <v>0</v>
      </c>
      <c r="R35" s="74">
        <f t="shared" si="15"/>
        <v>0</v>
      </c>
      <c r="S35" s="74">
        <f t="shared" si="15"/>
        <v>0</v>
      </c>
      <c r="T35" s="74">
        <f t="shared" si="15"/>
        <v>0</v>
      </c>
      <c r="U35" s="70">
        <f t="shared" si="16"/>
        <v>0</v>
      </c>
      <c r="V35" s="70">
        <f t="shared" si="16"/>
        <v>0</v>
      </c>
      <c r="W35" s="93"/>
      <c r="X35" s="93"/>
      <c r="Y35" s="93"/>
      <c r="Z35" s="93"/>
      <c r="AA35" s="93"/>
      <c r="AB35" s="93"/>
      <c r="AC35" s="93"/>
      <c r="AD35" s="93"/>
      <c r="AE35" s="93"/>
      <c r="AF35" s="93"/>
      <c r="AG35" s="94"/>
      <c r="AH35" s="94"/>
      <c r="AI35" s="94"/>
      <c r="AJ35" s="94"/>
      <c r="AK35" s="94"/>
      <c r="AL35" s="94"/>
      <c r="AM35" s="94"/>
      <c r="AN35" s="94"/>
      <c r="AO35" s="94"/>
      <c r="AP35" s="94"/>
    </row>
    <row r="36" spans="1:42" s="95" customFormat="1" x14ac:dyDescent="0.2">
      <c r="A36" s="92" t="s">
        <v>93</v>
      </c>
      <c r="B36" s="72" t="s">
        <v>33</v>
      </c>
      <c r="C36" s="73">
        <v>10</v>
      </c>
      <c r="D36" s="64">
        <f t="shared" si="12"/>
        <v>379</v>
      </c>
      <c r="E36" s="63">
        <v>37.902999999999999</v>
      </c>
      <c r="F36" s="64">
        <f t="shared" si="13"/>
        <v>110.1</v>
      </c>
      <c r="G36" s="63">
        <v>11.012</v>
      </c>
      <c r="H36" s="64">
        <f t="shared" ref="H36:H67" si="17">ROUND(I36*C36,1)</f>
        <v>111.3</v>
      </c>
      <c r="I36" s="63">
        <v>11.129453294400001</v>
      </c>
      <c r="J36" s="64">
        <f t="shared" si="14"/>
        <v>110.5</v>
      </c>
      <c r="K36" s="63">
        <v>11.05</v>
      </c>
      <c r="L36" s="64">
        <f>ROUND(M36*C36,1)</f>
        <v>146.80000000000001</v>
      </c>
      <c r="M36" s="63">
        <v>14.68</v>
      </c>
      <c r="N36" s="64">
        <f t="shared" ref="N36:N67" si="18">ROUND(O36*C36,1)</f>
        <v>113.9</v>
      </c>
      <c r="O36" s="63">
        <v>11.394</v>
      </c>
      <c r="P36" s="74">
        <f t="shared" si="15"/>
        <v>150.9</v>
      </c>
      <c r="Q36" s="74">
        <f t="shared" si="15"/>
        <v>178.4</v>
      </c>
      <c r="R36" s="74">
        <f t="shared" si="15"/>
        <v>161.9</v>
      </c>
      <c r="S36" s="74">
        <f t="shared" si="15"/>
        <v>239</v>
      </c>
      <c r="T36" s="74">
        <f t="shared" si="15"/>
        <v>330.4</v>
      </c>
      <c r="U36" s="70">
        <f t="shared" si="16"/>
        <v>183.6</v>
      </c>
      <c r="V36" s="70">
        <f t="shared" si="16"/>
        <v>233.7</v>
      </c>
      <c r="W36" s="93"/>
      <c r="X36" s="93"/>
      <c r="Y36" s="93"/>
      <c r="Z36" s="93"/>
      <c r="AA36" s="93"/>
      <c r="AB36" s="93"/>
      <c r="AC36" s="93"/>
      <c r="AD36" s="93"/>
      <c r="AE36" s="93"/>
      <c r="AF36" s="93"/>
      <c r="AG36" s="94"/>
      <c r="AH36" s="94"/>
      <c r="AI36" s="94"/>
      <c r="AJ36" s="94"/>
      <c r="AK36" s="94"/>
      <c r="AL36" s="94"/>
      <c r="AM36" s="94"/>
      <c r="AN36" s="94"/>
      <c r="AO36" s="94"/>
      <c r="AP36" s="94"/>
    </row>
    <row r="37" spans="1:42" s="95" customFormat="1" x14ac:dyDescent="0.2">
      <c r="A37" s="92" t="s">
        <v>94</v>
      </c>
      <c r="B37" s="72" t="s">
        <v>34</v>
      </c>
      <c r="C37" s="73">
        <v>12</v>
      </c>
      <c r="D37" s="64">
        <f>ROUND(E37*C37,1)</f>
        <v>454.8</v>
      </c>
      <c r="E37" s="63">
        <v>37.902999999999999</v>
      </c>
      <c r="F37" s="64">
        <f t="shared" si="13"/>
        <v>132.1</v>
      </c>
      <c r="G37" s="63">
        <v>11.012</v>
      </c>
      <c r="H37" s="64">
        <f t="shared" si="17"/>
        <v>133.69999999999999</v>
      </c>
      <c r="I37" s="63">
        <v>11.143295898000003</v>
      </c>
      <c r="J37" s="64">
        <f t="shared" si="14"/>
        <v>132.6</v>
      </c>
      <c r="K37" s="63">
        <v>11.05</v>
      </c>
      <c r="L37" s="64">
        <f t="shared" ref="L37:L87" si="19">ROUND(M37*C37,1)</f>
        <v>176.2</v>
      </c>
      <c r="M37" s="63">
        <v>14.68</v>
      </c>
      <c r="N37" s="64">
        <f t="shared" si="18"/>
        <v>136.69999999999999</v>
      </c>
      <c r="O37" s="63">
        <v>11.394</v>
      </c>
      <c r="P37" s="74">
        <f t="shared" si="15"/>
        <v>181</v>
      </c>
      <c r="Q37" s="74">
        <f t="shared" si="15"/>
        <v>214.1</v>
      </c>
      <c r="R37" s="74">
        <f t="shared" si="15"/>
        <v>194.3</v>
      </c>
      <c r="S37" s="74">
        <f t="shared" si="15"/>
        <v>286.8</v>
      </c>
      <c r="T37" s="74">
        <f t="shared" si="15"/>
        <v>396.4</v>
      </c>
      <c r="U37" s="70">
        <f t="shared" si="16"/>
        <v>220.6</v>
      </c>
      <c r="V37" s="70">
        <f t="shared" si="16"/>
        <v>280.8</v>
      </c>
      <c r="W37" s="93"/>
      <c r="X37" s="93"/>
      <c r="Y37" s="93"/>
      <c r="Z37" s="93"/>
      <c r="AA37" s="93"/>
      <c r="AB37" s="93"/>
      <c r="AC37" s="93"/>
      <c r="AD37" s="93"/>
      <c r="AE37" s="93"/>
      <c r="AF37" s="93"/>
      <c r="AG37" s="94"/>
      <c r="AH37" s="94"/>
      <c r="AI37" s="94"/>
      <c r="AJ37" s="94"/>
      <c r="AK37" s="94"/>
      <c r="AL37" s="94"/>
      <c r="AM37" s="94"/>
      <c r="AN37" s="94"/>
      <c r="AO37" s="94"/>
      <c r="AP37" s="94"/>
    </row>
    <row r="38" spans="1:42" s="95" customFormat="1" x14ac:dyDescent="0.2">
      <c r="A38" s="92" t="s">
        <v>95</v>
      </c>
      <c r="B38" s="72" t="s">
        <v>35</v>
      </c>
      <c r="C38" s="73">
        <v>6</v>
      </c>
      <c r="D38" s="64">
        <f>ROUND(E38*C38,1)</f>
        <v>227.4</v>
      </c>
      <c r="E38" s="63">
        <v>37.902999999999999</v>
      </c>
      <c r="F38" s="64">
        <f t="shared" si="13"/>
        <v>66.099999999999994</v>
      </c>
      <c r="G38" s="63">
        <v>11.012</v>
      </c>
      <c r="H38" s="64">
        <f t="shared" si="17"/>
        <v>66.8</v>
      </c>
      <c r="I38" s="63">
        <v>11.133408324000001</v>
      </c>
      <c r="J38" s="64">
        <f t="shared" si="14"/>
        <v>66.3</v>
      </c>
      <c r="K38" s="63">
        <v>11.05</v>
      </c>
      <c r="L38" s="64">
        <f t="shared" si="19"/>
        <v>88.1</v>
      </c>
      <c r="M38" s="63">
        <v>14.68</v>
      </c>
      <c r="N38" s="64">
        <f t="shared" si="18"/>
        <v>68.400000000000006</v>
      </c>
      <c r="O38" s="63">
        <v>11.394</v>
      </c>
      <c r="P38" s="74">
        <f t="shared" si="15"/>
        <v>90.5</v>
      </c>
      <c r="Q38" s="74">
        <f t="shared" si="15"/>
        <v>107</v>
      </c>
      <c r="R38" s="74">
        <f t="shared" si="15"/>
        <v>97.1</v>
      </c>
      <c r="S38" s="74">
        <f t="shared" si="15"/>
        <v>143.4</v>
      </c>
      <c r="T38" s="74">
        <f t="shared" si="15"/>
        <v>198.2</v>
      </c>
      <c r="U38" s="70">
        <f t="shared" si="16"/>
        <v>110.2</v>
      </c>
      <c r="V38" s="70">
        <f t="shared" si="16"/>
        <v>140.30000000000001</v>
      </c>
      <c r="W38" s="93"/>
      <c r="X38" s="93"/>
      <c r="Y38" s="93"/>
      <c r="Z38" s="93"/>
      <c r="AA38" s="93"/>
      <c r="AB38" s="93"/>
      <c r="AC38" s="93"/>
      <c r="AD38" s="93"/>
      <c r="AE38" s="93"/>
      <c r="AF38" s="93"/>
      <c r="AG38" s="94"/>
      <c r="AH38" s="94"/>
      <c r="AI38" s="94"/>
      <c r="AJ38" s="94"/>
      <c r="AK38" s="94"/>
      <c r="AL38" s="94"/>
      <c r="AM38" s="94"/>
      <c r="AN38" s="94"/>
      <c r="AO38" s="94"/>
      <c r="AP38" s="94"/>
    </row>
    <row r="39" spans="1:42" s="95" customFormat="1" x14ac:dyDescent="0.2">
      <c r="A39" s="92" t="s">
        <v>96</v>
      </c>
      <c r="B39" s="72" t="s">
        <v>36</v>
      </c>
      <c r="C39" s="73">
        <v>8</v>
      </c>
      <c r="D39" s="64">
        <f>ROUND(E39*C39,1)</f>
        <v>303.2</v>
      </c>
      <c r="E39" s="63">
        <v>37.902999999999999</v>
      </c>
      <c r="F39" s="64">
        <f t="shared" si="13"/>
        <v>88.1</v>
      </c>
      <c r="G39" s="63">
        <v>11.012</v>
      </c>
      <c r="H39" s="64">
        <f t="shared" si="17"/>
        <v>89</v>
      </c>
      <c r="I39" s="63">
        <v>11.123520750000001</v>
      </c>
      <c r="J39" s="64">
        <f t="shared" si="14"/>
        <v>88.4</v>
      </c>
      <c r="K39" s="63">
        <v>11.05</v>
      </c>
      <c r="L39" s="64">
        <f t="shared" si="19"/>
        <v>117.4</v>
      </c>
      <c r="M39" s="63">
        <v>14.68</v>
      </c>
      <c r="N39" s="64">
        <f t="shared" si="18"/>
        <v>91.2</v>
      </c>
      <c r="O39" s="63">
        <v>11.394</v>
      </c>
      <c r="P39" s="74">
        <f t="shared" si="15"/>
        <v>120.7</v>
      </c>
      <c r="Q39" s="74">
        <f t="shared" si="15"/>
        <v>142.69999999999999</v>
      </c>
      <c r="R39" s="74">
        <f t="shared" si="15"/>
        <v>129.5</v>
      </c>
      <c r="S39" s="74">
        <f t="shared" si="15"/>
        <v>191.2</v>
      </c>
      <c r="T39" s="74">
        <f t="shared" si="15"/>
        <v>264.3</v>
      </c>
      <c r="U39" s="70">
        <f t="shared" si="16"/>
        <v>146.9</v>
      </c>
      <c r="V39" s="70">
        <f t="shared" si="16"/>
        <v>186.9</v>
      </c>
      <c r="W39" s="93"/>
      <c r="X39" s="93"/>
      <c r="Y39" s="93"/>
      <c r="Z39" s="93"/>
      <c r="AA39" s="93"/>
      <c r="AB39" s="93"/>
      <c r="AC39" s="93"/>
      <c r="AD39" s="93"/>
      <c r="AE39" s="93"/>
      <c r="AF39" s="93"/>
      <c r="AG39" s="94"/>
      <c r="AH39" s="94"/>
      <c r="AI39" s="94"/>
      <c r="AJ39" s="94"/>
      <c r="AK39" s="94"/>
      <c r="AL39" s="94"/>
      <c r="AM39" s="94"/>
      <c r="AN39" s="94"/>
      <c r="AO39" s="94"/>
      <c r="AP39" s="94"/>
    </row>
    <row r="40" spans="1:42" s="95" customFormat="1" x14ac:dyDescent="0.2">
      <c r="A40" s="96" t="s">
        <v>139</v>
      </c>
      <c r="B40" s="72" t="s">
        <v>140</v>
      </c>
      <c r="C40" s="73">
        <v>18</v>
      </c>
      <c r="D40" s="64">
        <f>ROUND(E40*C40,1)</f>
        <v>682.3</v>
      </c>
      <c r="E40" s="63">
        <v>37.902999999999999</v>
      </c>
      <c r="F40" s="64">
        <f t="shared" si="13"/>
        <v>198.2</v>
      </c>
      <c r="G40" s="63">
        <v>11.012</v>
      </c>
      <c r="H40" s="64">
        <f t="shared" si="17"/>
        <v>200.5</v>
      </c>
      <c r="I40" s="63">
        <v>11.140000040000004</v>
      </c>
      <c r="J40" s="64">
        <f t="shared" si="14"/>
        <v>198.9</v>
      </c>
      <c r="K40" s="63">
        <v>11.05</v>
      </c>
      <c r="L40" s="64">
        <f t="shared" si="19"/>
        <v>264.2</v>
      </c>
      <c r="M40" s="63">
        <v>14.68</v>
      </c>
      <c r="N40" s="64">
        <f t="shared" si="18"/>
        <v>205.1</v>
      </c>
      <c r="O40" s="63">
        <v>11.394</v>
      </c>
      <c r="P40" s="74">
        <f t="shared" si="15"/>
        <v>271.60000000000002</v>
      </c>
      <c r="Q40" s="74">
        <f t="shared" si="15"/>
        <v>321.10000000000002</v>
      </c>
      <c r="R40" s="74">
        <f t="shared" si="15"/>
        <v>291.39999999999998</v>
      </c>
      <c r="S40" s="74">
        <f t="shared" si="15"/>
        <v>430.1</v>
      </c>
      <c r="T40" s="74">
        <f t="shared" si="15"/>
        <v>594.6</v>
      </c>
      <c r="U40" s="70">
        <f t="shared" si="16"/>
        <v>330.8</v>
      </c>
      <c r="V40" s="70">
        <f t="shared" si="16"/>
        <v>421.1</v>
      </c>
      <c r="W40" s="93"/>
      <c r="X40" s="93"/>
      <c r="Y40" s="93"/>
      <c r="Z40" s="93"/>
      <c r="AA40" s="93"/>
      <c r="AB40" s="93"/>
      <c r="AC40" s="93"/>
      <c r="AD40" s="93"/>
      <c r="AE40" s="93"/>
      <c r="AF40" s="93"/>
      <c r="AG40" s="94"/>
      <c r="AH40" s="94"/>
      <c r="AI40" s="94"/>
      <c r="AJ40" s="94"/>
      <c r="AK40" s="94"/>
      <c r="AL40" s="94"/>
      <c r="AM40" s="94"/>
      <c r="AN40" s="94"/>
      <c r="AO40" s="94"/>
      <c r="AP40" s="94"/>
    </row>
    <row r="41" spans="1:42" s="95" customFormat="1" x14ac:dyDescent="0.2">
      <c r="A41" s="92" t="s">
        <v>97</v>
      </c>
      <c r="B41" s="72" t="s">
        <v>37</v>
      </c>
      <c r="C41" s="73">
        <v>3.25</v>
      </c>
      <c r="D41" s="64">
        <f t="shared" si="12"/>
        <v>123.2</v>
      </c>
      <c r="E41" s="63">
        <v>37.902999999999999</v>
      </c>
      <c r="F41" s="64">
        <f t="shared" si="13"/>
        <v>35.799999999999997</v>
      </c>
      <c r="G41" s="63">
        <v>11.012</v>
      </c>
      <c r="H41" s="64">
        <f t="shared" si="17"/>
        <v>36.200000000000003</v>
      </c>
      <c r="I41" s="63">
        <v>11.134929489230771</v>
      </c>
      <c r="J41" s="64">
        <f t="shared" si="14"/>
        <v>35.9</v>
      </c>
      <c r="K41" s="63">
        <v>11.05</v>
      </c>
      <c r="L41" s="64">
        <f t="shared" si="19"/>
        <v>47.7</v>
      </c>
      <c r="M41" s="63">
        <v>14.68</v>
      </c>
      <c r="N41" s="64">
        <f t="shared" si="18"/>
        <v>37</v>
      </c>
      <c r="O41" s="63">
        <v>11.394</v>
      </c>
      <c r="P41" s="74">
        <f t="shared" si="15"/>
        <v>49</v>
      </c>
      <c r="Q41" s="74">
        <f t="shared" si="15"/>
        <v>58</v>
      </c>
      <c r="R41" s="74">
        <f t="shared" si="15"/>
        <v>52.6</v>
      </c>
      <c r="S41" s="74">
        <f t="shared" si="15"/>
        <v>77.7</v>
      </c>
      <c r="T41" s="74">
        <f t="shared" si="15"/>
        <v>107.4</v>
      </c>
      <c r="U41" s="70">
        <f t="shared" si="16"/>
        <v>59.7</v>
      </c>
      <c r="V41" s="70">
        <f t="shared" si="16"/>
        <v>76</v>
      </c>
      <c r="W41" s="93"/>
      <c r="X41" s="93"/>
      <c r="Y41" s="93"/>
      <c r="Z41" s="93"/>
      <c r="AA41" s="93"/>
      <c r="AB41" s="93"/>
      <c r="AC41" s="93"/>
      <c r="AD41" s="93"/>
      <c r="AE41" s="93"/>
      <c r="AF41" s="93"/>
      <c r="AG41" s="94"/>
      <c r="AH41" s="94"/>
      <c r="AI41" s="94"/>
      <c r="AJ41" s="94"/>
      <c r="AK41" s="94"/>
      <c r="AL41" s="94"/>
      <c r="AM41" s="94"/>
      <c r="AN41" s="94"/>
      <c r="AO41" s="94"/>
      <c r="AP41" s="94"/>
    </row>
    <row r="42" spans="1:42" s="95" customFormat="1" x14ac:dyDescent="0.2">
      <c r="A42" s="92" t="s">
        <v>98</v>
      </c>
      <c r="B42" s="72" t="s">
        <v>38</v>
      </c>
      <c r="C42" s="73">
        <v>80</v>
      </c>
      <c r="D42" s="64">
        <f t="shared" si="12"/>
        <v>3032.2</v>
      </c>
      <c r="E42" s="63">
        <v>37.902999999999999</v>
      </c>
      <c r="F42" s="64">
        <f t="shared" si="13"/>
        <v>881</v>
      </c>
      <c r="G42" s="63">
        <v>11.012</v>
      </c>
      <c r="H42" s="64">
        <f t="shared" si="17"/>
        <v>891.2</v>
      </c>
      <c r="I42" s="63">
        <v>11.139835247100002</v>
      </c>
      <c r="J42" s="64">
        <f t="shared" si="14"/>
        <v>884</v>
      </c>
      <c r="K42" s="63">
        <v>11.05</v>
      </c>
      <c r="L42" s="64">
        <f t="shared" si="19"/>
        <v>1174.4000000000001</v>
      </c>
      <c r="M42" s="63">
        <v>14.68</v>
      </c>
      <c r="N42" s="64">
        <f t="shared" si="18"/>
        <v>911.5</v>
      </c>
      <c r="O42" s="63">
        <v>11.394</v>
      </c>
      <c r="P42" s="74">
        <f t="shared" si="15"/>
        <v>1206.9000000000001</v>
      </c>
      <c r="Q42" s="74">
        <f t="shared" si="15"/>
        <v>1427.2</v>
      </c>
      <c r="R42" s="74">
        <f t="shared" si="15"/>
        <v>1295</v>
      </c>
      <c r="S42" s="74">
        <f t="shared" si="15"/>
        <v>1911.7</v>
      </c>
      <c r="T42" s="74">
        <f t="shared" si="15"/>
        <v>2642.9</v>
      </c>
      <c r="U42" s="70">
        <f t="shared" si="16"/>
        <v>1470.5</v>
      </c>
      <c r="V42" s="70">
        <f t="shared" si="16"/>
        <v>1871.5</v>
      </c>
      <c r="W42" s="93"/>
      <c r="X42" s="93"/>
      <c r="Y42" s="93"/>
      <c r="Z42" s="93"/>
      <c r="AA42" s="93"/>
      <c r="AB42" s="93"/>
      <c r="AC42" s="93"/>
      <c r="AD42" s="93"/>
      <c r="AE42" s="93"/>
      <c r="AF42" s="93"/>
      <c r="AG42" s="94"/>
      <c r="AH42" s="94"/>
      <c r="AI42" s="94"/>
      <c r="AJ42" s="94"/>
      <c r="AK42" s="94"/>
      <c r="AL42" s="94"/>
      <c r="AM42" s="94"/>
      <c r="AN42" s="94"/>
      <c r="AO42" s="94"/>
      <c r="AP42" s="94"/>
    </row>
    <row r="43" spans="1:42" s="95" customFormat="1" x14ac:dyDescent="0.2">
      <c r="A43" s="92" t="s">
        <v>99</v>
      </c>
      <c r="B43" s="72" t="s">
        <v>39</v>
      </c>
      <c r="C43" s="73">
        <v>1.9</v>
      </c>
      <c r="D43" s="64">
        <f t="shared" si="12"/>
        <v>72</v>
      </c>
      <c r="E43" s="63">
        <v>37.902999999999999</v>
      </c>
      <c r="F43" s="64">
        <f t="shared" si="13"/>
        <v>20.9</v>
      </c>
      <c r="G43" s="63">
        <v>11.012</v>
      </c>
      <c r="H43" s="64">
        <f t="shared" si="17"/>
        <v>21.2</v>
      </c>
      <c r="I43" s="63">
        <v>11.178162606315789</v>
      </c>
      <c r="J43" s="64">
        <f t="shared" si="14"/>
        <v>21</v>
      </c>
      <c r="K43" s="63">
        <v>11.05</v>
      </c>
      <c r="L43" s="64">
        <f t="shared" si="19"/>
        <v>27.9</v>
      </c>
      <c r="M43" s="63">
        <v>14.68</v>
      </c>
      <c r="N43" s="64">
        <f t="shared" si="18"/>
        <v>21.6</v>
      </c>
      <c r="O43" s="63">
        <v>11.394</v>
      </c>
      <c r="P43" s="74">
        <f t="shared" si="15"/>
        <v>28.7</v>
      </c>
      <c r="Q43" s="74">
        <f t="shared" si="15"/>
        <v>33.9</v>
      </c>
      <c r="R43" s="74">
        <f t="shared" si="15"/>
        <v>30.8</v>
      </c>
      <c r="S43" s="74">
        <f t="shared" si="15"/>
        <v>45.4</v>
      </c>
      <c r="T43" s="74">
        <f t="shared" si="15"/>
        <v>62.8</v>
      </c>
      <c r="U43" s="70">
        <f t="shared" si="16"/>
        <v>35</v>
      </c>
      <c r="V43" s="70">
        <f t="shared" si="16"/>
        <v>44.5</v>
      </c>
      <c r="W43" s="93"/>
      <c r="X43" s="93"/>
      <c r="Y43" s="93"/>
      <c r="Z43" s="93"/>
      <c r="AA43" s="93"/>
      <c r="AB43" s="93"/>
      <c r="AC43" s="93"/>
      <c r="AD43" s="93"/>
      <c r="AE43" s="93"/>
      <c r="AF43" s="93"/>
      <c r="AG43" s="94"/>
      <c r="AH43" s="94"/>
      <c r="AI43" s="94"/>
      <c r="AJ43" s="94"/>
      <c r="AK43" s="94"/>
      <c r="AL43" s="94"/>
      <c r="AM43" s="94"/>
      <c r="AN43" s="94"/>
      <c r="AO43" s="94"/>
      <c r="AP43" s="94"/>
    </row>
    <row r="44" spans="1:42" s="95" customFormat="1" x14ac:dyDescent="0.2">
      <c r="A44" s="92" t="s">
        <v>100</v>
      </c>
      <c r="B44" s="72" t="s">
        <v>40</v>
      </c>
      <c r="C44" s="73">
        <v>20</v>
      </c>
      <c r="D44" s="64">
        <f t="shared" si="12"/>
        <v>758.1</v>
      </c>
      <c r="E44" s="63">
        <v>37.902999999999999</v>
      </c>
      <c r="F44" s="64">
        <f t="shared" si="13"/>
        <v>220.2</v>
      </c>
      <c r="G44" s="63">
        <v>11.012</v>
      </c>
      <c r="H44" s="64">
        <f t="shared" si="17"/>
        <v>222.8</v>
      </c>
      <c r="I44" s="63">
        <v>11.1413183832</v>
      </c>
      <c r="J44" s="64">
        <f t="shared" si="14"/>
        <v>221</v>
      </c>
      <c r="K44" s="63">
        <v>11.05</v>
      </c>
      <c r="L44" s="64">
        <f t="shared" si="19"/>
        <v>293.60000000000002</v>
      </c>
      <c r="M44" s="63">
        <v>14.68</v>
      </c>
      <c r="N44" s="64">
        <f t="shared" si="18"/>
        <v>227.9</v>
      </c>
      <c r="O44" s="63">
        <v>11.394</v>
      </c>
      <c r="P44" s="74">
        <f t="shared" si="15"/>
        <v>301.7</v>
      </c>
      <c r="Q44" s="74">
        <f t="shared" si="15"/>
        <v>356.8</v>
      </c>
      <c r="R44" s="74">
        <f t="shared" si="15"/>
        <v>323.8</v>
      </c>
      <c r="S44" s="74">
        <f t="shared" si="15"/>
        <v>477.9</v>
      </c>
      <c r="T44" s="74">
        <f t="shared" si="15"/>
        <v>660.7</v>
      </c>
      <c r="U44" s="70">
        <f t="shared" si="16"/>
        <v>367.6</v>
      </c>
      <c r="V44" s="70">
        <f t="shared" si="16"/>
        <v>467.9</v>
      </c>
      <c r="W44" s="93"/>
      <c r="X44" s="93"/>
      <c r="Y44" s="93"/>
      <c r="Z44" s="93"/>
      <c r="AA44" s="93"/>
      <c r="AB44" s="93"/>
      <c r="AC44" s="93"/>
      <c r="AD44" s="93"/>
      <c r="AE44" s="93"/>
      <c r="AF44" s="93"/>
      <c r="AG44" s="94"/>
      <c r="AH44" s="94"/>
      <c r="AI44" s="94"/>
      <c r="AJ44" s="94"/>
      <c r="AK44" s="94"/>
      <c r="AL44" s="94"/>
      <c r="AM44" s="94"/>
      <c r="AN44" s="94"/>
      <c r="AO44" s="94"/>
      <c r="AP44" s="94"/>
    </row>
    <row r="45" spans="1:42" s="95" customFormat="1" x14ac:dyDescent="0.2">
      <c r="A45" s="92" t="s">
        <v>101</v>
      </c>
      <c r="B45" s="72" t="s">
        <v>41</v>
      </c>
      <c r="C45" s="73">
        <v>14</v>
      </c>
      <c r="D45" s="64">
        <f t="shared" si="12"/>
        <v>530.6</v>
      </c>
      <c r="E45" s="63">
        <v>37.902999999999999</v>
      </c>
      <c r="F45" s="64">
        <f t="shared" si="13"/>
        <v>154.19999999999999</v>
      </c>
      <c r="G45" s="63">
        <v>11.012</v>
      </c>
      <c r="H45" s="64">
        <f t="shared" si="17"/>
        <v>156</v>
      </c>
      <c r="I45" s="63">
        <v>11.144708408571429</v>
      </c>
      <c r="J45" s="64">
        <f t="shared" si="14"/>
        <v>154.69999999999999</v>
      </c>
      <c r="K45" s="63">
        <v>11.05</v>
      </c>
      <c r="L45" s="64">
        <f t="shared" si="19"/>
        <v>205.5</v>
      </c>
      <c r="M45" s="63">
        <v>14.68</v>
      </c>
      <c r="N45" s="64">
        <f t="shared" si="18"/>
        <v>159.5</v>
      </c>
      <c r="O45" s="63">
        <v>11.394</v>
      </c>
      <c r="P45" s="74">
        <f t="shared" ref="P45:R64" si="20">ROUND($C45*$G45*P$6,1)</f>
        <v>211.2</v>
      </c>
      <c r="Q45" s="74">
        <f t="shared" si="20"/>
        <v>249.8</v>
      </c>
      <c r="R45" s="74">
        <f t="shared" si="20"/>
        <v>226.6</v>
      </c>
      <c r="S45" s="74">
        <v>1</v>
      </c>
      <c r="T45" s="74">
        <f t="shared" ref="T45:T76" si="21">ROUND($C45*$G45*T$6,1)</f>
        <v>462.5</v>
      </c>
      <c r="U45" s="70">
        <f t="shared" si="16"/>
        <v>257.39999999999998</v>
      </c>
      <c r="V45" s="70">
        <f t="shared" si="16"/>
        <v>327.60000000000002</v>
      </c>
      <c r="W45" s="93"/>
      <c r="X45" s="93"/>
      <c r="Y45" s="93"/>
      <c r="Z45" s="93"/>
      <c r="AA45" s="93"/>
      <c r="AB45" s="93"/>
      <c r="AC45" s="93"/>
      <c r="AD45" s="93"/>
      <c r="AE45" s="93"/>
      <c r="AF45" s="93"/>
      <c r="AG45" s="94"/>
      <c r="AH45" s="94"/>
      <c r="AI45" s="94"/>
      <c r="AJ45" s="94"/>
      <c r="AK45" s="94"/>
      <c r="AL45" s="94"/>
      <c r="AM45" s="94"/>
      <c r="AN45" s="94"/>
      <c r="AO45" s="94"/>
      <c r="AP45" s="94"/>
    </row>
    <row r="46" spans="1:42" s="95" customFormat="1" x14ac:dyDescent="0.2">
      <c r="A46" s="92" t="s">
        <v>102</v>
      </c>
      <c r="B46" s="72" t="s">
        <v>42</v>
      </c>
      <c r="C46" s="73">
        <v>27</v>
      </c>
      <c r="D46" s="64">
        <f t="shared" si="12"/>
        <v>1023.4</v>
      </c>
      <c r="E46" s="63">
        <v>37.902999999999999</v>
      </c>
      <c r="F46" s="64">
        <f t="shared" si="13"/>
        <v>297.3</v>
      </c>
      <c r="G46" s="63">
        <v>11.012</v>
      </c>
      <c r="H46" s="64">
        <f t="shared" si="17"/>
        <v>300.8</v>
      </c>
      <c r="I46" s="63">
        <v>11.140000040000004</v>
      </c>
      <c r="J46" s="64">
        <f t="shared" si="14"/>
        <v>298.39999999999998</v>
      </c>
      <c r="K46" s="63">
        <v>11.05</v>
      </c>
      <c r="L46" s="64">
        <f t="shared" si="19"/>
        <v>396.4</v>
      </c>
      <c r="M46" s="63">
        <v>14.68</v>
      </c>
      <c r="N46" s="64">
        <f t="shared" si="18"/>
        <v>307.60000000000002</v>
      </c>
      <c r="O46" s="63">
        <v>11.394</v>
      </c>
      <c r="P46" s="74">
        <f t="shared" si="20"/>
        <v>407.3</v>
      </c>
      <c r="Q46" s="74">
        <f t="shared" si="20"/>
        <v>481.7</v>
      </c>
      <c r="R46" s="74">
        <f t="shared" si="20"/>
        <v>437.1</v>
      </c>
      <c r="S46" s="74">
        <f t="shared" ref="S46:S77" si="22">ROUND($C46*$G46*S$6,1)</f>
        <v>645.20000000000005</v>
      </c>
      <c r="T46" s="74">
        <f t="shared" si="21"/>
        <v>892</v>
      </c>
      <c r="U46" s="70">
        <f t="shared" si="16"/>
        <v>496.3</v>
      </c>
      <c r="V46" s="70">
        <f t="shared" si="16"/>
        <v>631.70000000000005</v>
      </c>
      <c r="W46" s="93"/>
      <c r="X46" s="93"/>
      <c r="Y46" s="93"/>
      <c r="Z46" s="93"/>
      <c r="AA46" s="93"/>
      <c r="AB46" s="93"/>
      <c r="AC46" s="93"/>
      <c r="AD46" s="93"/>
      <c r="AE46" s="93"/>
      <c r="AF46" s="93"/>
      <c r="AG46" s="94"/>
      <c r="AH46" s="94"/>
      <c r="AI46" s="94"/>
      <c r="AJ46" s="94"/>
      <c r="AK46" s="94"/>
      <c r="AL46" s="94"/>
      <c r="AM46" s="94"/>
      <c r="AN46" s="94"/>
      <c r="AO46" s="94"/>
      <c r="AP46" s="94"/>
    </row>
    <row r="47" spans="1:42" s="95" customFormat="1" x14ac:dyDescent="0.2">
      <c r="A47" s="92">
        <v>1063</v>
      </c>
      <c r="B47" s="72" t="s">
        <v>43</v>
      </c>
      <c r="C47" s="73">
        <v>10</v>
      </c>
      <c r="D47" s="64">
        <f t="shared" si="12"/>
        <v>379</v>
      </c>
      <c r="E47" s="63">
        <v>37.902999999999999</v>
      </c>
      <c r="F47" s="64">
        <f t="shared" si="13"/>
        <v>110.1</v>
      </c>
      <c r="G47" s="63">
        <v>11.012</v>
      </c>
      <c r="H47" s="64">
        <f t="shared" si="17"/>
        <v>111.3</v>
      </c>
      <c r="I47" s="63">
        <v>11.129453294400001</v>
      </c>
      <c r="J47" s="64">
        <f t="shared" si="14"/>
        <v>110.5</v>
      </c>
      <c r="K47" s="63">
        <v>11.05</v>
      </c>
      <c r="L47" s="64">
        <f t="shared" si="19"/>
        <v>146.80000000000001</v>
      </c>
      <c r="M47" s="63">
        <v>14.68</v>
      </c>
      <c r="N47" s="64">
        <f t="shared" si="18"/>
        <v>113.9</v>
      </c>
      <c r="O47" s="63">
        <v>11.394</v>
      </c>
      <c r="P47" s="74">
        <f t="shared" si="20"/>
        <v>150.9</v>
      </c>
      <c r="Q47" s="74">
        <f t="shared" si="20"/>
        <v>178.4</v>
      </c>
      <c r="R47" s="74">
        <f t="shared" si="20"/>
        <v>161.9</v>
      </c>
      <c r="S47" s="74">
        <f t="shared" si="22"/>
        <v>239</v>
      </c>
      <c r="T47" s="74">
        <f t="shared" si="21"/>
        <v>330.4</v>
      </c>
      <c r="U47" s="70">
        <f t="shared" si="16"/>
        <v>183.6</v>
      </c>
      <c r="V47" s="70">
        <f t="shared" si="16"/>
        <v>233.7</v>
      </c>
      <c r="W47" s="93"/>
      <c r="X47" s="93"/>
      <c r="Y47" s="93"/>
      <c r="Z47" s="93"/>
      <c r="AA47" s="93"/>
      <c r="AB47" s="93"/>
      <c r="AC47" s="93"/>
      <c r="AD47" s="93"/>
      <c r="AE47" s="93"/>
      <c r="AF47" s="93"/>
      <c r="AG47" s="94"/>
      <c r="AH47" s="94"/>
      <c r="AI47" s="94"/>
      <c r="AJ47" s="94"/>
      <c r="AK47" s="94"/>
      <c r="AL47" s="94"/>
      <c r="AM47" s="94"/>
      <c r="AN47" s="94"/>
      <c r="AO47" s="94"/>
      <c r="AP47" s="94"/>
    </row>
    <row r="48" spans="1:42" s="95" customFormat="1" x14ac:dyDescent="0.2">
      <c r="A48" s="92">
        <v>1117</v>
      </c>
      <c r="B48" s="72" t="s">
        <v>44</v>
      </c>
      <c r="C48" s="73">
        <v>10</v>
      </c>
      <c r="D48" s="64">
        <f t="shared" si="12"/>
        <v>379</v>
      </c>
      <c r="E48" s="63">
        <v>37.902999999999999</v>
      </c>
      <c r="F48" s="64">
        <f t="shared" si="13"/>
        <v>110.1</v>
      </c>
      <c r="G48" s="63">
        <v>11.012</v>
      </c>
      <c r="H48" s="64">
        <f t="shared" si="17"/>
        <v>111.3</v>
      </c>
      <c r="I48" s="63">
        <v>11.129453294400001</v>
      </c>
      <c r="J48" s="64">
        <f t="shared" si="14"/>
        <v>110.5</v>
      </c>
      <c r="K48" s="63">
        <v>11.05</v>
      </c>
      <c r="L48" s="64">
        <f t="shared" si="19"/>
        <v>146.80000000000001</v>
      </c>
      <c r="M48" s="63">
        <v>14.68</v>
      </c>
      <c r="N48" s="64">
        <f t="shared" si="18"/>
        <v>113.9</v>
      </c>
      <c r="O48" s="63">
        <v>11.394</v>
      </c>
      <c r="P48" s="74">
        <f t="shared" si="20"/>
        <v>150.9</v>
      </c>
      <c r="Q48" s="74">
        <f t="shared" si="20"/>
        <v>178.4</v>
      </c>
      <c r="R48" s="74">
        <f t="shared" si="20"/>
        <v>161.9</v>
      </c>
      <c r="S48" s="74">
        <f t="shared" si="22"/>
        <v>239</v>
      </c>
      <c r="T48" s="74">
        <f t="shared" si="21"/>
        <v>330.4</v>
      </c>
      <c r="U48" s="70">
        <f t="shared" si="16"/>
        <v>183.6</v>
      </c>
      <c r="V48" s="70">
        <f t="shared" si="16"/>
        <v>233.7</v>
      </c>
      <c r="W48" s="93"/>
      <c r="X48" s="93"/>
      <c r="Y48" s="93"/>
      <c r="Z48" s="93"/>
      <c r="AA48" s="93"/>
      <c r="AB48" s="93"/>
      <c r="AC48" s="93"/>
      <c r="AD48" s="93"/>
      <c r="AE48" s="93"/>
      <c r="AF48" s="93"/>
      <c r="AG48" s="94"/>
      <c r="AH48" s="94"/>
      <c r="AI48" s="94"/>
      <c r="AJ48" s="94"/>
      <c r="AK48" s="94"/>
      <c r="AL48" s="94"/>
      <c r="AM48" s="94"/>
      <c r="AN48" s="94"/>
      <c r="AO48" s="94"/>
      <c r="AP48" s="94"/>
    </row>
    <row r="49" spans="1:42" s="95" customFormat="1" x14ac:dyDescent="0.2">
      <c r="A49" s="97">
        <v>1132</v>
      </c>
      <c r="B49" s="72" t="s">
        <v>141</v>
      </c>
      <c r="C49" s="73">
        <v>65</v>
      </c>
      <c r="D49" s="64">
        <f t="shared" si="12"/>
        <v>2463.6999999999998</v>
      </c>
      <c r="E49" s="63">
        <v>37.902999999999999</v>
      </c>
      <c r="F49" s="64">
        <f t="shared" si="13"/>
        <v>715.8</v>
      </c>
      <c r="G49" s="63">
        <v>11.012</v>
      </c>
      <c r="H49" s="64">
        <f t="shared" si="17"/>
        <v>724</v>
      </c>
      <c r="I49" s="63">
        <v>11.138580285784618</v>
      </c>
      <c r="J49" s="64">
        <f t="shared" si="14"/>
        <v>718.3</v>
      </c>
      <c r="K49" s="63">
        <v>11.05</v>
      </c>
      <c r="L49" s="64">
        <f t="shared" si="19"/>
        <v>954.2</v>
      </c>
      <c r="M49" s="63">
        <v>14.68</v>
      </c>
      <c r="N49" s="64">
        <f t="shared" si="18"/>
        <v>740.6</v>
      </c>
      <c r="O49" s="63">
        <v>11.394</v>
      </c>
      <c r="P49" s="74">
        <f t="shared" si="20"/>
        <v>980.6</v>
      </c>
      <c r="Q49" s="74">
        <f t="shared" si="20"/>
        <v>1159.5999999999999</v>
      </c>
      <c r="R49" s="74">
        <f t="shared" si="20"/>
        <v>1052.2</v>
      </c>
      <c r="S49" s="74">
        <f t="shared" si="22"/>
        <v>1553.2</v>
      </c>
      <c r="T49" s="74">
        <f t="shared" si="21"/>
        <v>2147.3000000000002</v>
      </c>
      <c r="U49" s="70">
        <f t="shared" si="16"/>
        <v>1194.5999999999999</v>
      </c>
      <c r="V49" s="70">
        <f t="shared" si="16"/>
        <v>1520.4</v>
      </c>
      <c r="W49" s="93"/>
      <c r="X49" s="93"/>
      <c r="Y49" s="93"/>
      <c r="Z49" s="93"/>
      <c r="AA49" s="93"/>
      <c r="AB49" s="93"/>
      <c r="AC49" s="93"/>
      <c r="AD49" s="93"/>
      <c r="AE49" s="93"/>
      <c r="AF49" s="93"/>
      <c r="AG49" s="94"/>
      <c r="AH49" s="94"/>
      <c r="AI49" s="94"/>
      <c r="AJ49" s="94"/>
      <c r="AK49" s="94"/>
      <c r="AL49" s="94"/>
      <c r="AM49" s="94"/>
      <c r="AN49" s="94"/>
      <c r="AO49" s="94"/>
      <c r="AP49" s="94"/>
    </row>
    <row r="50" spans="1:42" s="95" customFormat="1" x14ac:dyDescent="0.2">
      <c r="A50" s="92">
        <v>1134</v>
      </c>
      <c r="B50" s="72" t="s">
        <v>45</v>
      </c>
      <c r="C50" s="73">
        <v>75</v>
      </c>
      <c r="D50" s="64">
        <f t="shared" si="12"/>
        <v>2842.7</v>
      </c>
      <c r="E50" s="63">
        <v>37.902999999999999</v>
      </c>
      <c r="F50" s="64">
        <f t="shared" si="13"/>
        <v>825.9</v>
      </c>
      <c r="G50" s="63">
        <v>11.012</v>
      </c>
      <c r="H50" s="64">
        <f t="shared" si="17"/>
        <v>835.4</v>
      </c>
      <c r="I50" s="63">
        <v>11.138945365440001</v>
      </c>
      <c r="J50" s="64">
        <f t="shared" si="14"/>
        <v>828.8</v>
      </c>
      <c r="K50" s="63">
        <v>11.05</v>
      </c>
      <c r="L50" s="64">
        <f t="shared" si="19"/>
        <v>1101</v>
      </c>
      <c r="M50" s="63">
        <v>14.68</v>
      </c>
      <c r="N50" s="64">
        <f t="shared" si="18"/>
        <v>854.6</v>
      </c>
      <c r="O50" s="63">
        <v>11.394</v>
      </c>
      <c r="P50" s="74">
        <f t="shared" si="20"/>
        <v>1131.5</v>
      </c>
      <c r="Q50" s="74">
        <f t="shared" si="20"/>
        <v>1338</v>
      </c>
      <c r="R50" s="74">
        <f t="shared" si="20"/>
        <v>1214.0999999999999</v>
      </c>
      <c r="S50" s="74">
        <f t="shared" si="22"/>
        <v>1792.2</v>
      </c>
      <c r="T50" s="74">
        <f t="shared" si="21"/>
        <v>2477.6999999999998</v>
      </c>
      <c r="U50" s="70">
        <f t="shared" si="16"/>
        <v>1378.4</v>
      </c>
      <c r="V50" s="70">
        <f t="shared" si="16"/>
        <v>1754.3</v>
      </c>
      <c r="W50" s="93"/>
      <c r="X50" s="93"/>
      <c r="Y50" s="93"/>
      <c r="Z50" s="93"/>
      <c r="AA50" s="93"/>
      <c r="AB50" s="93"/>
      <c r="AC50" s="93"/>
      <c r="AD50" s="93"/>
      <c r="AE50" s="93"/>
      <c r="AF50" s="93"/>
      <c r="AG50" s="94"/>
      <c r="AH50" s="94"/>
      <c r="AI50" s="94"/>
      <c r="AJ50" s="94"/>
      <c r="AK50" s="94"/>
      <c r="AL50" s="94"/>
      <c r="AM50" s="94"/>
      <c r="AN50" s="94"/>
      <c r="AO50" s="94"/>
      <c r="AP50" s="94"/>
    </row>
    <row r="51" spans="1:42" s="95" customFormat="1" x14ac:dyDescent="0.2">
      <c r="A51" s="92">
        <v>1136</v>
      </c>
      <c r="B51" s="72" t="s">
        <v>46</v>
      </c>
      <c r="C51" s="73">
        <v>12</v>
      </c>
      <c r="D51" s="64">
        <f t="shared" si="12"/>
        <v>454.8</v>
      </c>
      <c r="E51" s="63">
        <v>37.902999999999999</v>
      </c>
      <c r="F51" s="64">
        <f t="shared" si="13"/>
        <v>132.1</v>
      </c>
      <c r="G51" s="63">
        <v>11.012</v>
      </c>
      <c r="H51" s="64">
        <f t="shared" si="17"/>
        <v>133.69999999999999</v>
      </c>
      <c r="I51" s="63">
        <v>11.143295898000003</v>
      </c>
      <c r="J51" s="64">
        <f t="shared" si="14"/>
        <v>132.6</v>
      </c>
      <c r="K51" s="63">
        <v>11.05</v>
      </c>
      <c r="L51" s="64">
        <f t="shared" si="19"/>
        <v>176.2</v>
      </c>
      <c r="M51" s="63">
        <v>14.68</v>
      </c>
      <c r="N51" s="64">
        <f t="shared" si="18"/>
        <v>136.69999999999999</v>
      </c>
      <c r="O51" s="63">
        <v>11.394</v>
      </c>
      <c r="P51" s="74">
        <f t="shared" si="20"/>
        <v>181</v>
      </c>
      <c r="Q51" s="74">
        <f t="shared" si="20"/>
        <v>214.1</v>
      </c>
      <c r="R51" s="74">
        <f t="shared" si="20"/>
        <v>194.3</v>
      </c>
      <c r="S51" s="74">
        <f t="shared" si="22"/>
        <v>286.8</v>
      </c>
      <c r="T51" s="74">
        <f t="shared" si="21"/>
        <v>396.4</v>
      </c>
      <c r="U51" s="70">
        <f t="shared" si="16"/>
        <v>220.6</v>
      </c>
      <c r="V51" s="70">
        <f t="shared" si="16"/>
        <v>280.8</v>
      </c>
      <c r="W51" s="93"/>
      <c r="X51" s="93"/>
      <c r="Y51" s="93"/>
      <c r="Z51" s="93"/>
      <c r="AA51" s="93"/>
      <c r="AB51" s="93"/>
      <c r="AC51" s="93"/>
      <c r="AD51" s="93"/>
      <c r="AE51" s="93"/>
      <c r="AF51" s="93"/>
      <c r="AG51" s="94"/>
      <c r="AH51" s="94"/>
      <c r="AI51" s="94"/>
      <c r="AJ51" s="94"/>
      <c r="AK51" s="94"/>
      <c r="AL51" s="94"/>
      <c r="AM51" s="94"/>
      <c r="AN51" s="94"/>
      <c r="AO51" s="94"/>
      <c r="AP51" s="94"/>
    </row>
    <row r="52" spans="1:42" s="95" customFormat="1" x14ac:dyDescent="0.2">
      <c r="A52" s="97">
        <v>1137</v>
      </c>
      <c r="B52" s="72" t="s">
        <v>142</v>
      </c>
      <c r="C52" s="73"/>
      <c r="D52" s="64">
        <f t="shared" si="12"/>
        <v>0</v>
      </c>
      <c r="E52" s="63">
        <v>37.902999999999999</v>
      </c>
      <c r="F52" s="64">
        <f t="shared" si="13"/>
        <v>0</v>
      </c>
      <c r="G52" s="63">
        <v>11.012</v>
      </c>
      <c r="H52" s="64">
        <f t="shared" si="17"/>
        <v>0</v>
      </c>
      <c r="I52" s="63">
        <v>0</v>
      </c>
      <c r="J52" s="64"/>
      <c r="K52" s="63">
        <v>11.05</v>
      </c>
      <c r="L52" s="64">
        <f t="shared" si="19"/>
        <v>0</v>
      </c>
      <c r="M52" s="63">
        <v>14.68</v>
      </c>
      <c r="N52" s="64">
        <f t="shared" si="18"/>
        <v>0</v>
      </c>
      <c r="O52" s="63">
        <v>11.394</v>
      </c>
      <c r="P52" s="74">
        <f t="shared" si="20"/>
        <v>0</v>
      </c>
      <c r="Q52" s="74">
        <f t="shared" si="20"/>
        <v>0</v>
      </c>
      <c r="R52" s="74">
        <f t="shared" si="20"/>
        <v>0</v>
      </c>
      <c r="S52" s="74">
        <f t="shared" si="22"/>
        <v>0</v>
      </c>
      <c r="T52" s="74">
        <f t="shared" si="21"/>
        <v>0</v>
      </c>
      <c r="U52" s="70">
        <f t="shared" si="16"/>
        <v>0</v>
      </c>
      <c r="V52" s="70">
        <f t="shared" si="16"/>
        <v>0</v>
      </c>
      <c r="W52" s="93"/>
      <c r="X52" s="93"/>
      <c r="Y52" s="93"/>
      <c r="Z52" s="93"/>
      <c r="AA52" s="93"/>
      <c r="AB52" s="93"/>
      <c r="AC52" s="93"/>
      <c r="AD52" s="93"/>
      <c r="AE52" s="93"/>
      <c r="AF52" s="93"/>
      <c r="AG52" s="94"/>
      <c r="AH52" s="94"/>
      <c r="AI52" s="94"/>
      <c r="AJ52" s="94"/>
      <c r="AK52" s="94"/>
      <c r="AL52" s="94"/>
      <c r="AM52" s="94"/>
      <c r="AN52" s="94"/>
      <c r="AO52" s="94"/>
      <c r="AP52" s="94"/>
    </row>
    <row r="53" spans="1:42" s="95" customFormat="1" x14ac:dyDescent="0.2">
      <c r="A53" s="92">
        <v>1141</v>
      </c>
      <c r="B53" s="72" t="s">
        <v>47</v>
      </c>
      <c r="C53" s="73">
        <v>50</v>
      </c>
      <c r="D53" s="64">
        <f t="shared" si="12"/>
        <v>1895.2</v>
      </c>
      <c r="E53" s="63">
        <v>37.902999999999999</v>
      </c>
      <c r="F53" s="64">
        <f t="shared" si="13"/>
        <v>550.6</v>
      </c>
      <c r="G53" s="63">
        <v>11.012</v>
      </c>
      <c r="H53" s="64">
        <f t="shared" si="17"/>
        <v>556.9</v>
      </c>
      <c r="I53" s="63">
        <v>11.138945365440001</v>
      </c>
      <c r="J53" s="64">
        <f t="shared" ref="J53:J84" si="23">ROUND(K53*C53,1)</f>
        <v>552.5</v>
      </c>
      <c r="K53" s="63">
        <v>11.05</v>
      </c>
      <c r="L53" s="64">
        <f t="shared" si="19"/>
        <v>734</v>
      </c>
      <c r="M53" s="63">
        <v>14.68</v>
      </c>
      <c r="N53" s="64">
        <f t="shared" si="18"/>
        <v>569.70000000000005</v>
      </c>
      <c r="O53" s="63">
        <v>11.394</v>
      </c>
      <c r="P53" s="74">
        <f t="shared" si="20"/>
        <v>754.3</v>
      </c>
      <c r="Q53" s="74">
        <f t="shared" si="20"/>
        <v>892</v>
      </c>
      <c r="R53" s="74">
        <f t="shared" si="20"/>
        <v>809.4</v>
      </c>
      <c r="S53" s="74">
        <f t="shared" si="22"/>
        <v>1194.8</v>
      </c>
      <c r="T53" s="74">
        <f t="shared" si="21"/>
        <v>1651.8</v>
      </c>
      <c r="U53" s="70">
        <f t="shared" si="16"/>
        <v>918.9</v>
      </c>
      <c r="V53" s="70">
        <f t="shared" si="16"/>
        <v>1169.5</v>
      </c>
      <c r="W53" s="93"/>
      <c r="X53" s="93"/>
      <c r="Y53" s="93"/>
      <c r="Z53" s="93"/>
      <c r="AA53" s="93"/>
      <c r="AB53" s="93"/>
      <c r="AC53" s="93"/>
      <c r="AD53" s="93"/>
      <c r="AE53" s="93"/>
      <c r="AF53" s="93"/>
      <c r="AG53" s="94"/>
      <c r="AH53" s="94"/>
      <c r="AI53" s="94"/>
      <c r="AJ53" s="94"/>
      <c r="AK53" s="94"/>
      <c r="AL53" s="94"/>
      <c r="AM53" s="94"/>
      <c r="AN53" s="94"/>
      <c r="AO53" s="94"/>
      <c r="AP53" s="94"/>
    </row>
    <row r="54" spans="1:42" s="95" customFormat="1" x14ac:dyDescent="0.2">
      <c r="A54" s="92">
        <v>1143</v>
      </c>
      <c r="B54" s="72" t="s">
        <v>48</v>
      </c>
      <c r="C54" s="73">
        <v>8</v>
      </c>
      <c r="D54" s="64">
        <f t="shared" si="12"/>
        <v>303.2</v>
      </c>
      <c r="E54" s="63">
        <v>37.902999999999999</v>
      </c>
      <c r="F54" s="64">
        <f t="shared" si="13"/>
        <v>88.1</v>
      </c>
      <c r="G54" s="63">
        <v>11.012</v>
      </c>
      <c r="H54" s="64">
        <f t="shared" si="17"/>
        <v>89</v>
      </c>
      <c r="I54" s="63">
        <v>11.123520750000001</v>
      </c>
      <c r="J54" s="64">
        <f t="shared" si="23"/>
        <v>88.4</v>
      </c>
      <c r="K54" s="63">
        <v>11.05</v>
      </c>
      <c r="L54" s="64">
        <f t="shared" si="19"/>
        <v>117.4</v>
      </c>
      <c r="M54" s="63">
        <v>14.68</v>
      </c>
      <c r="N54" s="64">
        <f t="shared" si="18"/>
        <v>91.2</v>
      </c>
      <c r="O54" s="63">
        <v>11.394</v>
      </c>
      <c r="P54" s="74">
        <f t="shared" si="20"/>
        <v>120.7</v>
      </c>
      <c r="Q54" s="74">
        <f t="shared" si="20"/>
        <v>142.69999999999999</v>
      </c>
      <c r="R54" s="74">
        <f t="shared" si="20"/>
        <v>129.5</v>
      </c>
      <c r="S54" s="74">
        <f t="shared" si="22"/>
        <v>191.2</v>
      </c>
      <c r="T54" s="74">
        <f t="shared" si="21"/>
        <v>264.3</v>
      </c>
      <c r="U54" s="70">
        <f t="shared" ref="U54:V73" si="24">ROUND($H54*U$6,1)</f>
        <v>146.9</v>
      </c>
      <c r="V54" s="70">
        <f t="shared" si="24"/>
        <v>186.9</v>
      </c>
      <c r="W54" s="93"/>
      <c r="X54" s="93"/>
      <c r="Y54" s="93"/>
      <c r="Z54" s="93"/>
      <c r="AA54" s="93"/>
      <c r="AB54" s="93"/>
      <c r="AC54" s="93"/>
      <c r="AD54" s="93"/>
      <c r="AE54" s="93"/>
      <c r="AF54" s="93"/>
      <c r="AG54" s="94"/>
      <c r="AH54" s="94"/>
      <c r="AI54" s="94"/>
      <c r="AJ54" s="94"/>
      <c r="AK54" s="94"/>
      <c r="AL54" s="94"/>
      <c r="AM54" s="94"/>
      <c r="AN54" s="94"/>
      <c r="AO54" s="94"/>
      <c r="AP54" s="94"/>
    </row>
    <row r="55" spans="1:42" s="95" customFormat="1" x14ac:dyDescent="0.2">
      <c r="A55" s="92">
        <v>1145</v>
      </c>
      <c r="B55" s="72" t="s">
        <v>49</v>
      </c>
      <c r="C55" s="73">
        <v>13</v>
      </c>
      <c r="D55" s="64">
        <f t="shared" si="12"/>
        <v>492.7</v>
      </c>
      <c r="E55" s="63">
        <v>37.902999999999999</v>
      </c>
      <c r="F55" s="64">
        <f t="shared" si="13"/>
        <v>143.19999999999999</v>
      </c>
      <c r="G55" s="63">
        <v>11.012</v>
      </c>
      <c r="H55" s="64">
        <f t="shared" si="17"/>
        <v>144.80000000000001</v>
      </c>
      <c r="I55" s="63">
        <v>11.134929489230771</v>
      </c>
      <c r="J55" s="64">
        <f t="shared" si="23"/>
        <v>143.69999999999999</v>
      </c>
      <c r="K55" s="63">
        <v>11.05</v>
      </c>
      <c r="L55" s="64">
        <f t="shared" si="19"/>
        <v>190.8</v>
      </c>
      <c r="M55" s="63">
        <v>14.68</v>
      </c>
      <c r="N55" s="64">
        <f t="shared" si="18"/>
        <v>148.1</v>
      </c>
      <c r="O55" s="63">
        <v>11.394</v>
      </c>
      <c r="P55" s="74">
        <f t="shared" si="20"/>
        <v>196.1</v>
      </c>
      <c r="Q55" s="74">
        <f t="shared" si="20"/>
        <v>231.9</v>
      </c>
      <c r="R55" s="74">
        <f t="shared" si="20"/>
        <v>210.4</v>
      </c>
      <c r="S55" s="74">
        <f t="shared" si="22"/>
        <v>310.60000000000002</v>
      </c>
      <c r="T55" s="74">
        <f t="shared" si="21"/>
        <v>429.5</v>
      </c>
      <c r="U55" s="70">
        <f t="shared" si="24"/>
        <v>238.9</v>
      </c>
      <c r="V55" s="70">
        <f t="shared" si="24"/>
        <v>304.10000000000002</v>
      </c>
      <c r="W55" s="93"/>
      <c r="X55" s="93"/>
      <c r="Y55" s="93"/>
      <c r="Z55" s="93"/>
      <c r="AA55" s="93"/>
      <c r="AB55" s="93"/>
      <c r="AC55" s="93"/>
      <c r="AD55" s="93"/>
      <c r="AE55" s="93"/>
      <c r="AF55" s="93"/>
      <c r="AG55" s="94"/>
      <c r="AH55" s="94"/>
      <c r="AI55" s="94"/>
      <c r="AJ55" s="94"/>
      <c r="AK55" s="94"/>
      <c r="AL55" s="94"/>
      <c r="AM55" s="94"/>
      <c r="AN55" s="94"/>
      <c r="AO55" s="94"/>
      <c r="AP55" s="94"/>
    </row>
    <row r="56" spans="1:42" s="95" customFormat="1" x14ac:dyDescent="0.2">
      <c r="A56" s="92">
        <v>1186</v>
      </c>
      <c r="B56" s="72" t="s">
        <v>50</v>
      </c>
      <c r="C56" s="73">
        <v>30</v>
      </c>
      <c r="D56" s="64">
        <f t="shared" si="12"/>
        <v>1137.0999999999999</v>
      </c>
      <c r="E56" s="63">
        <v>37.902999999999999</v>
      </c>
      <c r="F56" s="64">
        <f t="shared" si="13"/>
        <v>330.4</v>
      </c>
      <c r="G56" s="63">
        <v>11.012</v>
      </c>
      <c r="H56" s="64">
        <f t="shared" si="17"/>
        <v>334.1</v>
      </c>
      <c r="I56" s="63">
        <v>11.137363353600001</v>
      </c>
      <c r="J56" s="64">
        <f t="shared" si="23"/>
        <v>331.5</v>
      </c>
      <c r="K56" s="63">
        <v>11.05</v>
      </c>
      <c r="L56" s="64">
        <f t="shared" si="19"/>
        <v>440.4</v>
      </c>
      <c r="M56" s="63">
        <v>14.68</v>
      </c>
      <c r="N56" s="64">
        <f t="shared" si="18"/>
        <v>341.8</v>
      </c>
      <c r="O56" s="63">
        <v>11.394</v>
      </c>
      <c r="P56" s="74">
        <f t="shared" si="20"/>
        <v>452.6</v>
      </c>
      <c r="Q56" s="74">
        <f t="shared" si="20"/>
        <v>535.20000000000005</v>
      </c>
      <c r="R56" s="74">
        <f t="shared" si="20"/>
        <v>485.6</v>
      </c>
      <c r="S56" s="74">
        <f t="shared" si="22"/>
        <v>716.9</v>
      </c>
      <c r="T56" s="74">
        <f t="shared" si="21"/>
        <v>991.1</v>
      </c>
      <c r="U56" s="70">
        <f t="shared" si="24"/>
        <v>551.29999999999995</v>
      </c>
      <c r="V56" s="70">
        <f t="shared" si="24"/>
        <v>701.6</v>
      </c>
      <c r="W56" s="93"/>
      <c r="X56" s="93"/>
      <c r="Y56" s="93"/>
      <c r="Z56" s="93"/>
      <c r="AA56" s="93"/>
      <c r="AB56" s="93"/>
      <c r="AC56" s="93"/>
      <c r="AD56" s="93"/>
      <c r="AE56" s="93"/>
      <c r="AF56" s="93"/>
      <c r="AG56" s="94"/>
      <c r="AH56" s="94"/>
      <c r="AI56" s="94"/>
      <c r="AJ56" s="94"/>
      <c r="AK56" s="94"/>
      <c r="AL56" s="94"/>
      <c r="AM56" s="94"/>
      <c r="AN56" s="94"/>
      <c r="AO56" s="94"/>
      <c r="AP56" s="94"/>
    </row>
    <row r="57" spans="1:42" s="95" customFormat="1" x14ac:dyDescent="0.2">
      <c r="A57" s="97">
        <v>1187</v>
      </c>
      <c r="B57" s="72" t="s">
        <v>51</v>
      </c>
      <c r="C57" s="73">
        <v>4.9000000000000004</v>
      </c>
      <c r="D57" s="64">
        <f t="shared" si="12"/>
        <v>185.7</v>
      </c>
      <c r="E57" s="63">
        <v>37.902999999999999</v>
      </c>
      <c r="F57" s="64">
        <f t="shared" si="13"/>
        <v>54</v>
      </c>
      <c r="G57" s="63">
        <v>11.012</v>
      </c>
      <c r="H57" s="64">
        <f t="shared" si="17"/>
        <v>54.5</v>
      </c>
      <c r="I57" s="63">
        <v>11.128969005061231</v>
      </c>
      <c r="J57" s="64">
        <f t="shared" si="23"/>
        <v>54.1</v>
      </c>
      <c r="K57" s="63">
        <v>11.05</v>
      </c>
      <c r="L57" s="64">
        <f t="shared" si="19"/>
        <v>71.900000000000006</v>
      </c>
      <c r="M57" s="63">
        <v>14.68</v>
      </c>
      <c r="N57" s="64">
        <f t="shared" si="18"/>
        <v>55.8</v>
      </c>
      <c r="O57" s="63">
        <v>11.394</v>
      </c>
      <c r="P57" s="74">
        <f t="shared" si="20"/>
        <v>73.900000000000006</v>
      </c>
      <c r="Q57" s="74">
        <f t="shared" si="20"/>
        <v>87.4</v>
      </c>
      <c r="R57" s="74">
        <f t="shared" si="20"/>
        <v>79.3</v>
      </c>
      <c r="S57" s="74">
        <f t="shared" si="22"/>
        <v>117.1</v>
      </c>
      <c r="T57" s="74">
        <f t="shared" si="21"/>
        <v>161.9</v>
      </c>
      <c r="U57" s="70">
        <f t="shared" si="24"/>
        <v>89.9</v>
      </c>
      <c r="V57" s="70">
        <f t="shared" si="24"/>
        <v>114.5</v>
      </c>
      <c r="W57" s="93"/>
      <c r="X57" s="93"/>
      <c r="Y57" s="93"/>
      <c r="Z57" s="93"/>
      <c r="AA57" s="93"/>
      <c r="AB57" s="93"/>
      <c r="AC57" s="93"/>
      <c r="AD57" s="93"/>
      <c r="AE57" s="93"/>
      <c r="AF57" s="93"/>
      <c r="AG57" s="94"/>
      <c r="AH57" s="94"/>
      <c r="AI57" s="94"/>
      <c r="AJ57" s="94"/>
      <c r="AK57" s="94"/>
      <c r="AL57" s="94"/>
      <c r="AM57" s="94"/>
      <c r="AN57" s="94"/>
      <c r="AO57" s="94"/>
      <c r="AP57" s="94"/>
    </row>
    <row r="58" spans="1:42" s="95" customFormat="1" x14ac:dyDescent="0.2">
      <c r="A58" s="92">
        <v>1188</v>
      </c>
      <c r="B58" s="72" t="s">
        <v>52</v>
      </c>
      <c r="C58" s="73">
        <v>50</v>
      </c>
      <c r="D58" s="64">
        <f t="shared" si="12"/>
        <v>1895.2</v>
      </c>
      <c r="E58" s="63">
        <v>37.902999999999999</v>
      </c>
      <c r="F58" s="64">
        <f t="shared" si="13"/>
        <v>550.6</v>
      </c>
      <c r="G58" s="63">
        <v>11.012</v>
      </c>
      <c r="H58" s="64">
        <f t="shared" si="17"/>
        <v>556.9</v>
      </c>
      <c r="I58" s="63">
        <v>11.138945365440001</v>
      </c>
      <c r="J58" s="64">
        <f t="shared" si="23"/>
        <v>552.5</v>
      </c>
      <c r="K58" s="63">
        <v>11.05</v>
      </c>
      <c r="L58" s="64">
        <f t="shared" si="19"/>
        <v>734</v>
      </c>
      <c r="M58" s="63">
        <v>14.68</v>
      </c>
      <c r="N58" s="64">
        <f t="shared" si="18"/>
        <v>569.70000000000005</v>
      </c>
      <c r="O58" s="63">
        <v>11.394</v>
      </c>
      <c r="P58" s="74">
        <f t="shared" si="20"/>
        <v>754.3</v>
      </c>
      <c r="Q58" s="74">
        <f t="shared" si="20"/>
        <v>892</v>
      </c>
      <c r="R58" s="74">
        <f t="shared" si="20"/>
        <v>809.4</v>
      </c>
      <c r="S58" s="74">
        <f t="shared" si="22"/>
        <v>1194.8</v>
      </c>
      <c r="T58" s="74">
        <f t="shared" si="21"/>
        <v>1651.8</v>
      </c>
      <c r="U58" s="70">
        <f t="shared" si="24"/>
        <v>918.9</v>
      </c>
      <c r="V58" s="70">
        <f t="shared" si="24"/>
        <v>1169.5</v>
      </c>
      <c r="W58" s="93"/>
      <c r="X58" s="93"/>
      <c r="Y58" s="93"/>
      <c r="Z58" s="93"/>
      <c r="AA58" s="93"/>
      <c r="AB58" s="93"/>
      <c r="AC58" s="93"/>
      <c r="AD58" s="93"/>
      <c r="AE58" s="93"/>
      <c r="AF58" s="93"/>
      <c r="AG58" s="94"/>
      <c r="AH58" s="94"/>
      <c r="AI58" s="94"/>
      <c r="AJ58" s="94"/>
      <c r="AK58" s="94"/>
      <c r="AL58" s="94"/>
      <c r="AM58" s="94"/>
      <c r="AN58" s="94"/>
      <c r="AO58" s="94"/>
      <c r="AP58" s="94"/>
    </row>
    <row r="59" spans="1:42" s="95" customFormat="1" x14ac:dyDescent="0.2">
      <c r="A59" s="92">
        <v>1189</v>
      </c>
      <c r="B59" s="72" t="s">
        <v>53</v>
      </c>
      <c r="C59" s="73">
        <v>10</v>
      </c>
      <c r="D59" s="64">
        <f t="shared" si="12"/>
        <v>379</v>
      </c>
      <c r="E59" s="63">
        <v>37.902999999999999</v>
      </c>
      <c r="F59" s="64">
        <f t="shared" si="13"/>
        <v>110.1</v>
      </c>
      <c r="G59" s="63">
        <v>11.012</v>
      </c>
      <c r="H59" s="64">
        <f t="shared" si="17"/>
        <v>111.3</v>
      </c>
      <c r="I59" s="63">
        <v>11.129453294400001</v>
      </c>
      <c r="J59" s="64">
        <f t="shared" si="23"/>
        <v>110.5</v>
      </c>
      <c r="K59" s="63">
        <v>11.05</v>
      </c>
      <c r="L59" s="64">
        <f t="shared" si="19"/>
        <v>146.80000000000001</v>
      </c>
      <c r="M59" s="63">
        <v>14.68</v>
      </c>
      <c r="N59" s="64">
        <f t="shared" si="18"/>
        <v>113.9</v>
      </c>
      <c r="O59" s="63">
        <v>11.394</v>
      </c>
      <c r="P59" s="74">
        <f t="shared" si="20"/>
        <v>150.9</v>
      </c>
      <c r="Q59" s="74">
        <f t="shared" si="20"/>
        <v>178.4</v>
      </c>
      <c r="R59" s="74">
        <f t="shared" si="20"/>
        <v>161.9</v>
      </c>
      <c r="S59" s="74">
        <f t="shared" si="22"/>
        <v>239</v>
      </c>
      <c r="T59" s="74">
        <f t="shared" si="21"/>
        <v>330.4</v>
      </c>
      <c r="U59" s="70">
        <f t="shared" si="24"/>
        <v>183.6</v>
      </c>
      <c r="V59" s="70">
        <f t="shared" si="24"/>
        <v>233.7</v>
      </c>
      <c r="W59" s="93"/>
      <c r="X59" s="93"/>
      <c r="Y59" s="93"/>
      <c r="Z59" s="93"/>
      <c r="AA59" s="93"/>
      <c r="AB59" s="93"/>
      <c r="AC59" s="93"/>
      <c r="AD59" s="93"/>
      <c r="AE59" s="93"/>
      <c r="AF59" s="93"/>
      <c r="AG59" s="94"/>
      <c r="AH59" s="94"/>
      <c r="AI59" s="94"/>
      <c r="AJ59" s="94"/>
      <c r="AK59" s="94"/>
      <c r="AL59" s="94"/>
      <c r="AM59" s="94"/>
      <c r="AN59" s="94"/>
      <c r="AO59" s="94"/>
      <c r="AP59" s="94"/>
    </row>
    <row r="60" spans="1:42" s="95" customFormat="1" x14ac:dyDescent="0.2">
      <c r="A60" s="92">
        <v>1190</v>
      </c>
      <c r="B60" s="72" t="s">
        <v>54</v>
      </c>
      <c r="C60" s="73">
        <v>45.31</v>
      </c>
      <c r="D60" s="64">
        <f t="shared" si="12"/>
        <v>1717.4</v>
      </c>
      <c r="E60" s="63">
        <v>37.902999999999999</v>
      </c>
      <c r="F60" s="64">
        <f t="shared" si="13"/>
        <v>499</v>
      </c>
      <c r="G60" s="63">
        <v>11.012</v>
      </c>
      <c r="H60" s="64">
        <f t="shared" si="17"/>
        <v>504.6</v>
      </c>
      <c r="I60" s="63">
        <v>11.137104980445818</v>
      </c>
      <c r="J60" s="64">
        <f t="shared" si="23"/>
        <v>500.7</v>
      </c>
      <c r="K60" s="63">
        <v>11.05</v>
      </c>
      <c r="L60" s="64">
        <f t="shared" si="19"/>
        <v>665.2</v>
      </c>
      <c r="M60" s="63">
        <v>14.68</v>
      </c>
      <c r="N60" s="64">
        <f t="shared" si="18"/>
        <v>516.29999999999995</v>
      </c>
      <c r="O60" s="63">
        <v>11.394</v>
      </c>
      <c r="P60" s="74">
        <f t="shared" si="20"/>
        <v>683.6</v>
      </c>
      <c r="Q60" s="74">
        <f t="shared" si="20"/>
        <v>808.3</v>
      </c>
      <c r="R60" s="74">
        <f t="shared" si="20"/>
        <v>733.5</v>
      </c>
      <c r="S60" s="74">
        <f t="shared" si="22"/>
        <v>1082.7</v>
      </c>
      <c r="T60" s="74">
        <f t="shared" si="21"/>
        <v>1496.9</v>
      </c>
      <c r="U60" s="70">
        <f t="shared" si="24"/>
        <v>832.6</v>
      </c>
      <c r="V60" s="70">
        <f t="shared" si="24"/>
        <v>1059.7</v>
      </c>
      <c r="W60" s="93"/>
      <c r="X60" s="93"/>
      <c r="Y60" s="93"/>
      <c r="Z60" s="93"/>
      <c r="AA60" s="93"/>
      <c r="AB60" s="93"/>
      <c r="AC60" s="93"/>
      <c r="AD60" s="93"/>
      <c r="AE60" s="93"/>
      <c r="AF60" s="93"/>
      <c r="AG60" s="94"/>
      <c r="AH60" s="94"/>
      <c r="AI60" s="94"/>
      <c r="AJ60" s="94"/>
      <c r="AK60" s="94"/>
      <c r="AL60" s="94"/>
      <c r="AM60" s="94"/>
      <c r="AN60" s="94"/>
      <c r="AO60" s="94"/>
      <c r="AP60" s="94"/>
    </row>
    <row r="61" spans="1:42" s="95" customFormat="1" x14ac:dyDescent="0.2">
      <c r="A61" s="92">
        <v>1192</v>
      </c>
      <c r="B61" s="72" t="s">
        <v>55</v>
      </c>
      <c r="C61" s="73">
        <v>5</v>
      </c>
      <c r="D61" s="64">
        <f t="shared" si="12"/>
        <v>189.5</v>
      </c>
      <c r="E61" s="63">
        <v>37.902999999999999</v>
      </c>
      <c r="F61" s="64">
        <f t="shared" si="13"/>
        <v>55.1</v>
      </c>
      <c r="G61" s="63">
        <v>11.012</v>
      </c>
      <c r="H61" s="64">
        <f t="shared" si="17"/>
        <v>55.6</v>
      </c>
      <c r="I61" s="63">
        <v>11.129453294400001</v>
      </c>
      <c r="J61" s="64">
        <f t="shared" si="23"/>
        <v>55.3</v>
      </c>
      <c r="K61" s="63">
        <v>11.05</v>
      </c>
      <c r="L61" s="64">
        <f t="shared" si="19"/>
        <v>73.400000000000006</v>
      </c>
      <c r="M61" s="63">
        <v>14.68</v>
      </c>
      <c r="N61" s="64">
        <f t="shared" si="18"/>
        <v>57</v>
      </c>
      <c r="O61" s="63">
        <v>11.394</v>
      </c>
      <c r="P61" s="74">
        <f t="shared" si="20"/>
        <v>75.400000000000006</v>
      </c>
      <c r="Q61" s="74">
        <f t="shared" si="20"/>
        <v>89.2</v>
      </c>
      <c r="R61" s="74">
        <f t="shared" si="20"/>
        <v>80.900000000000006</v>
      </c>
      <c r="S61" s="74">
        <f t="shared" si="22"/>
        <v>119.5</v>
      </c>
      <c r="T61" s="74">
        <f t="shared" si="21"/>
        <v>165.2</v>
      </c>
      <c r="U61" s="70">
        <f t="shared" si="24"/>
        <v>91.7</v>
      </c>
      <c r="V61" s="70">
        <f t="shared" si="24"/>
        <v>116.8</v>
      </c>
      <c r="W61" s="93"/>
      <c r="X61" s="93"/>
      <c r="Y61" s="93"/>
      <c r="Z61" s="93"/>
      <c r="AA61" s="93"/>
      <c r="AB61" s="93"/>
      <c r="AC61" s="93"/>
      <c r="AD61" s="93"/>
      <c r="AE61" s="93"/>
      <c r="AF61" s="93"/>
      <c r="AG61" s="94"/>
      <c r="AH61" s="94"/>
      <c r="AI61" s="94"/>
      <c r="AJ61" s="94"/>
      <c r="AK61" s="94"/>
      <c r="AL61" s="94"/>
      <c r="AM61" s="94"/>
      <c r="AN61" s="94"/>
      <c r="AO61" s="94"/>
      <c r="AP61" s="94"/>
    </row>
    <row r="62" spans="1:42" s="95" customFormat="1" x14ac:dyDescent="0.2">
      <c r="A62" s="92">
        <v>1202</v>
      </c>
      <c r="B62" s="72" t="s">
        <v>56</v>
      </c>
      <c r="C62" s="73">
        <v>40</v>
      </c>
      <c r="D62" s="64">
        <f t="shared" si="12"/>
        <v>1516.1</v>
      </c>
      <c r="E62" s="63">
        <v>37.902999999999999</v>
      </c>
      <c r="F62" s="64">
        <f t="shared" si="13"/>
        <v>440.5</v>
      </c>
      <c r="G62" s="63">
        <v>11.012</v>
      </c>
      <c r="H62" s="64">
        <f t="shared" si="17"/>
        <v>445.5</v>
      </c>
      <c r="I62" s="63">
        <v>11.138352111000001</v>
      </c>
      <c r="J62" s="64">
        <f t="shared" si="23"/>
        <v>442</v>
      </c>
      <c r="K62" s="63">
        <v>11.05</v>
      </c>
      <c r="L62" s="64">
        <f t="shared" si="19"/>
        <v>587.20000000000005</v>
      </c>
      <c r="M62" s="63">
        <v>14.68</v>
      </c>
      <c r="N62" s="64">
        <f t="shared" si="18"/>
        <v>455.8</v>
      </c>
      <c r="O62" s="63">
        <v>11.394</v>
      </c>
      <c r="P62" s="74">
        <f t="shared" si="20"/>
        <v>603.5</v>
      </c>
      <c r="Q62" s="74">
        <f t="shared" si="20"/>
        <v>713.6</v>
      </c>
      <c r="R62" s="74">
        <f t="shared" si="20"/>
        <v>647.5</v>
      </c>
      <c r="S62" s="74">
        <f t="shared" si="22"/>
        <v>955.8</v>
      </c>
      <c r="T62" s="74">
        <f t="shared" si="21"/>
        <v>1321.4</v>
      </c>
      <c r="U62" s="70">
        <f t="shared" si="24"/>
        <v>735.1</v>
      </c>
      <c r="V62" s="70">
        <f t="shared" si="24"/>
        <v>935.6</v>
      </c>
      <c r="W62" s="93"/>
      <c r="X62" s="93"/>
      <c r="Y62" s="93"/>
      <c r="Z62" s="93"/>
      <c r="AA62" s="93"/>
      <c r="AB62" s="93"/>
      <c r="AC62" s="93"/>
      <c r="AD62" s="93"/>
      <c r="AE62" s="93"/>
      <c r="AF62" s="93"/>
      <c r="AG62" s="94"/>
      <c r="AH62" s="94"/>
      <c r="AI62" s="94"/>
      <c r="AJ62" s="94"/>
      <c r="AK62" s="94"/>
      <c r="AL62" s="94"/>
      <c r="AM62" s="94"/>
      <c r="AN62" s="94"/>
      <c r="AO62" s="94"/>
      <c r="AP62" s="94"/>
    </row>
    <row r="63" spans="1:42" s="95" customFormat="1" x14ac:dyDescent="0.2">
      <c r="A63" s="92">
        <v>1204</v>
      </c>
      <c r="B63" s="72" t="s">
        <v>57</v>
      </c>
      <c r="C63" s="73">
        <v>30</v>
      </c>
      <c r="D63" s="64">
        <f t="shared" si="12"/>
        <v>1137.0999999999999</v>
      </c>
      <c r="E63" s="63">
        <v>37.902999999999999</v>
      </c>
      <c r="F63" s="64">
        <f t="shared" si="13"/>
        <v>330.4</v>
      </c>
      <c r="G63" s="63">
        <v>11.012</v>
      </c>
      <c r="H63" s="64">
        <f t="shared" si="17"/>
        <v>334.1</v>
      </c>
      <c r="I63" s="63">
        <v>11.137363353600001</v>
      </c>
      <c r="J63" s="64">
        <f t="shared" si="23"/>
        <v>331.5</v>
      </c>
      <c r="K63" s="63">
        <v>11.05</v>
      </c>
      <c r="L63" s="64">
        <f t="shared" si="19"/>
        <v>440.4</v>
      </c>
      <c r="M63" s="63">
        <v>14.68</v>
      </c>
      <c r="N63" s="64">
        <f t="shared" si="18"/>
        <v>341.8</v>
      </c>
      <c r="O63" s="63">
        <v>11.394</v>
      </c>
      <c r="P63" s="74">
        <f t="shared" si="20"/>
        <v>452.6</v>
      </c>
      <c r="Q63" s="74">
        <f t="shared" si="20"/>
        <v>535.20000000000005</v>
      </c>
      <c r="R63" s="74">
        <f t="shared" si="20"/>
        <v>485.6</v>
      </c>
      <c r="S63" s="74">
        <f t="shared" si="22"/>
        <v>716.9</v>
      </c>
      <c r="T63" s="74">
        <f t="shared" si="21"/>
        <v>991.1</v>
      </c>
      <c r="U63" s="70">
        <f t="shared" si="24"/>
        <v>551.29999999999995</v>
      </c>
      <c r="V63" s="70">
        <f t="shared" si="24"/>
        <v>701.6</v>
      </c>
      <c r="W63" s="93"/>
      <c r="X63" s="93"/>
      <c r="Y63" s="93"/>
      <c r="Z63" s="93"/>
      <c r="AA63" s="93"/>
      <c r="AB63" s="93"/>
      <c r="AC63" s="93"/>
      <c r="AD63" s="93"/>
      <c r="AE63" s="93"/>
      <c r="AF63" s="93"/>
      <c r="AG63" s="94"/>
      <c r="AH63" s="94"/>
      <c r="AI63" s="94"/>
      <c r="AJ63" s="94"/>
      <c r="AK63" s="94"/>
      <c r="AL63" s="94"/>
      <c r="AM63" s="94"/>
      <c r="AN63" s="94"/>
      <c r="AO63" s="94"/>
      <c r="AP63" s="94"/>
    </row>
    <row r="64" spans="1:42" s="95" customFormat="1" x14ac:dyDescent="0.2">
      <c r="A64" s="92">
        <v>1205</v>
      </c>
      <c r="B64" s="72" t="s">
        <v>58</v>
      </c>
      <c r="C64" s="73">
        <v>100</v>
      </c>
      <c r="D64" s="64">
        <f t="shared" si="12"/>
        <v>3790.3</v>
      </c>
      <c r="E64" s="63">
        <v>37.902999999999999</v>
      </c>
      <c r="F64" s="64">
        <f t="shared" si="13"/>
        <v>1101.2</v>
      </c>
      <c r="G64" s="63">
        <v>11.012</v>
      </c>
      <c r="H64" s="64">
        <f t="shared" si="17"/>
        <v>1113.9000000000001</v>
      </c>
      <c r="I64" s="63">
        <v>11.138945365440001</v>
      </c>
      <c r="J64" s="64">
        <f t="shared" si="23"/>
        <v>1105</v>
      </c>
      <c r="K64" s="63">
        <v>11.05</v>
      </c>
      <c r="L64" s="64">
        <f t="shared" si="19"/>
        <v>1468</v>
      </c>
      <c r="M64" s="63">
        <v>14.68</v>
      </c>
      <c r="N64" s="64">
        <f t="shared" si="18"/>
        <v>1139.4000000000001</v>
      </c>
      <c r="O64" s="63">
        <v>11.394</v>
      </c>
      <c r="P64" s="74">
        <f t="shared" si="20"/>
        <v>1508.6</v>
      </c>
      <c r="Q64" s="74">
        <f t="shared" si="20"/>
        <v>1783.9</v>
      </c>
      <c r="R64" s="74">
        <f t="shared" si="20"/>
        <v>1618.8</v>
      </c>
      <c r="S64" s="74">
        <f t="shared" si="22"/>
        <v>2389.6</v>
      </c>
      <c r="T64" s="74">
        <f t="shared" si="21"/>
        <v>3303.6</v>
      </c>
      <c r="U64" s="70">
        <f t="shared" si="24"/>
        <v>1837.9</v>
      </c>
      <c r="V64" s="70">
        <f t="shared" si="24"/>
        <v>2339.1999999999998</v>
      </c>
      <c r="W64" s="93"/>
      <c r="X64" s="93"/>
      <c r="Y64" s="93"/>
      <c r="Z64" s="93"/>
      <c r="AA64" s="93"/>
      <c r="AB64" s="93"/>
      <c r="AC64" s="93"/>
      <c r="AD64" s="93"/>
      <c r="AE64" s="93"/>
      <c r="AF64" s="93"/>
      <c r="AG64" s="94"/>
      <c r="AH64" s="94"/>
      <c r="AI64" s="94"/>
      <c r="AJ64" s="94"/>
      <c r="AK64" s="94"/>
      <c r="AL64" s="94"/>
      <c r="AM64" s="94"/>
      <c r="AN64" s="94"/>
      <c r="AO64" s="94"/>
      <c r="AP64" s="94"/>
    </row>
    <row r="65" spans="1:42" s="95" customFormat="1" x14ac:dyDescent="0.2">
      <c r="A65" s="92">
        <v>1206</v>
      </c>
      <c r="B65" s="72" t="s">
        <v>59</v>
      </c>
      <c r="C65" s="73">
        <v>50</v>
      </c>
      <c r="D65" s="64">
        <f t="shared" si="12"/>
        <v>1895.2</v>
      </c>
      <c r="E65" s="63">
        <v>37.902999999999999</v>
      </c>
      <c r="F65" s="64">
        <f t="shared" si="13"/>
        <v>550.6</v>
      </c>
      <c r="G65" s="63">
        <v>11.012</v>
      </c>
      <c r="H65" s="64">
        <f t="shared" si="17"/>
        <v>556.9</v>
      </c>
      <c r="I65" s="63">
        <v>11.138945365440001</v>
      </c>
      <c r="J65" s="64">
        <f t="shared" si="23"/>
        <v>552.5</v>
      </c>
      <c r="K65" s="63">
        <v>11.05</v>
      </c>
      <c r="L65" s="64">
        <f t="shared" si="19"/>
        <v>734</v>
      </c>
      <c r="M65" s="63">
        <v>14.68</v>
      </c>
      <c r="N65" s="64">
        <f t="shared" si="18"/>
        <v>569.70000000000005</v>
      </c>
      <c r="O65" s="63">
        <v>11.394</v>
      </c>
      <c r="P65" s="74">
        <f t="shared" ref="P65:R84" si="25">ROUND($C65*$G65*P$6,1)</f>
        <v>754.3</v>
      </c>
      <c r="Q65" s="74">
        <f t="shared" si="25"/>
        <v>892</v>
      </c>
      <c r="R65" s="74">
        <f t="shared" si="25"/>
        <v>809.4</v>
      </c>
      <c r="S65" s="74">
        <f t="shared" si="22"/>
        <v>1194.8</v>
      </c>
      <c r="T65" s="74">
        <f t="shared" si="21"/>
        <v>1651.8</v>
      </c>
      <c r="U65" s="70">
        <f t="shared" si="24"/>
        <v>918.9</v>
      </c>
      <c r="V65" s="70">
        <f t="shared" si="24"/>
        <v>1169.5</v>
      </c>
      <c r="W65" s="93"/>
      <c r="X65" s="93"/>
      <c r="Y65" s="93"/>
      <c r="Z65" s="93"/>
      <c r="AA65" s="93"/>
      <c r="AB65" s="93"/>
      <c r="AC65" s="93"/>
      <c r="AD65" s="93"/>
      <c r="AE65" s="93"/>
      <c r="AF65" s="93"/>
      <c r="AG65" s="94"/>
      <c r="AH65" s="94"/>
      <c r="AI65" s="94"/>
      <c r="AJ65" s="94"/>
      <c r="AK65" s="94"/>
      <c r="AL65" s="94"/>
      <c r="AM65" s="94"/>
      <c r="AN65" s="94"/>
      <c r="AO65" s="94"/>
      <c r="AP65" s="94"/>
    </row>
    <row r="66" spans="1:42" s="95" customFormat="1" x14ac:dyDescent="0.2">
      <c r="A66" s="92">
        <v>1207</v>
      </c>
      <c r="B66" s="72" t="s">
        <v>60</v>
      </c>
      <c r="C66" s="73">
        <v>30</v>
      </c>
      <c r="D66" s="64">
        <f t="shared" ref="D66:D97" si="26">ROUND(E66*C66,1)</f>
        <v>1137.0999999999999</v>
      </c>
      <c r="E66" s="63">
        <v>37.902999999999999</v>
      </c>
      <c r="F66" s="64">
        <f t="shared" ref="F66:F97" si="27">ROUND(G66*C66,1)</f>
        <v>330.4</v>
      </c>
      <c r="G66" s="63">
        <v>11.012</v>
      </c>
      <c r="H66" s="64">
        <f t="shared" si="17"/>
        <v>334.1</v>
      </c>
      <c r="I66" s="63">
        <v>11.137363353600001</v>
      </c>
      <c r="J66" s="64">
        <f t="shared" si="23"/>
        <v>331.5</v>
      </c>
      <c r="K66" s="63">
        <v>11.05</v>
      </c>
      <c r="L66" s="64">
        <f t="shared" si="19"/>
        <v>440.4</v>
      </c>
      <c r="M66" s="63">
        <v>14.68</v>
      </c>
      <c r="N66" s="64">
        <f t="shared" si="18"/>
        <v>341.8</v>
      </c>
      <c r="O66" s="63">
        <v>11.394</v>
      </c>
      <c r="P66" s="74">
        <f t="shared" si="25"/>
        <v>452.6</v>
      </c>
      <c r="Q66" s="74">
        <f t="shared" si="25"/>
        <v>535.20000000000005</v>
      </c>
      <c r="R66" s="74">
        <f t="shared" si="25"/>
        <v>485.6</v>
      </c>
      <c r="S66" s="74">
        <f t="shared" si="22"/>
        <v>716.9</v>
      </c>
      <c r="T66" s="74">
        <f t="shared" si="21"/>
        <v>991.1</v>
      </c>
      <c r="U66" s="70">
        <f t="shared" si="24"/>
        <v>551.29999999999995</v>
      </c>
      <c r="V66" s="70">
        <f t="shared" si="24"/>
        <v>701.6</v>
      </c>
      <c r="W66" s="93"/>
      <c r="X66" s="93"/>
      <c r="Y66" s="93"/>
      <c r="Z66" s="93"/>
      <c r="AA66" s="93"/>
      <c r="AB66" s="93"/>
      <c r="AC66" s="93"/>
      <c r="AD66" s="93"/>
      <c r="AE66" s="93"/>
      <c r="AF66" s="93"/>
      <c r="AG66" s="94"/>
      <c r="AH66" s="94"/>
      <c r="AI66" s="94"/>
      <c r="AJ66" s="94"/>
      <c r="AK66" s="94"/>
      <c r="AL66" s="94"/>
      <c r="AM66" s="94"/>
      <c r="AN66" s="94"/>
      <c r="AO66" s="94"/>
      <c r="AP66" s="94"/>
    </row>
    <row r="67" spans="1:42" s="95" customFormat="1" ht="25.5" x14ac:dyDescent="0.2">
      <c r="A67" s="92">
        <v>1208</v>
      </c>
      <c r="B67" s="72" t="s">
        <v>61</v>
      </c>
      <c r="C67" s="73">
        <v>137</v>
      </c>
      <c r="D67" s="64">
        <f t="shared" si="26"/>
        <v>5192.7</v>
      </c>
      <c r="E67" s="63">
        <v>37.902999999999999</v>
      </c>
      <c r="F67" s="64">
        <f t="shared" si="27"/>
        <v>1508.6</v>
      </c>
      <c r="G67" s="63">
        <v>11.012</v>
      </c>
      <c r="H67" s="64">
        <f t="shared" si="17"/>
        <v>1526.1</v>
      </c>
      <c r="I67" s="63">
        <v>11.139326433985406</v>
      </c>
      <c r="J67" s="64">
        <f t="shared" si="23"/>
        <v>1513.9</v>
      </c>
      <c r="K67" s="63">
        <v>11.05</v>
      </c>
      <c r="L67" s="64">
        <f t="shared" si="19"/>
        <v>2011.2</v>
      </c>
      <c r="M67" s="63">
        <v>14.68</v>
      </c>
      <c r="N67" s="64">
        <f t="shared" si="18"/>
        <v>1561</v>
      </c>
      <c r="O67" s="63">
        <v>11.394</v>
      </c>
      <c r="P67" s="74">
        <f t="shared" si="25"/>
        <v>2066.8000000000002</v>
      </c>
      <c r="Q67" s="74">
        <f t="shared" si="25"/>
        <v>2444</v>
      </c>
      <c r="R67" s="74">
        <f t="shared" si="25"/>
        <v>2217.6999999999998</v>
      </c>
      <c r="S67" s="74">
        <f t="shared" si="22"/>
        <v>3273.8</v>
      </c>
      <c r="T67" s="74">
        <f t="shared" si="21"/>
        <v>4525.8999999999996</v>
      </c>
      <c r="U67" s="70">
        <f t="shared" si="24"/>
        <v>2518.1</v>
      </c>
      <c r="V67" s="70">
        <f t="shared" si="24"/>
        <v>3204.8</v>
      </c>
      <c r="W67" s="93"/>
      <c r="X67" s="93"/>
      <c r="Y67" s="93"/>
      <c r="Z67" s="93"/>
      <c r="AA67" s="93"/>
      <c r="AB67" s="93"/>
      <c r="AC67" s="93"/>
      <c r="AD67" s="93"/>
      <c r="AE67" s="93"/>
      <c r="AF67" s="93"/>
      <c r="AG67" s="94"/>
      <c r="AH67" s="94"/>
      <c r="AI67" s="94"/>
      <c r="AJ67" s="94"/>
      <c r="AK67" s="94"/>
      <c r="AL67" s="94"/>
      <c r="AM67" s="94"/>
      <c r="AN67" s="94"/>
      <c r="AO67" s="94"/>
      <c r="AP67" s="94"/>
    </row>
    <row r="68" spans="1:42" s="95" customFormat="1" x14ac:dyDescent="0.2">
      <c r="A68" s="92">
        <v>1209</v>
      </c>
      <c r="B68" s="72" t="s">
        <v>62</v>
      </c>
      <c r="C68" s="73">
        <v>58</v>
      </c>
      <c r="D68" s="64">
        <f t="shared" si="26"/>
        <v>2198.4</v>
      </c>
      <c r="E68" s="63">
        <v>37.902999999999999</v>
      </c>
      <c r="F68" s="64">
        <f t="shared" si="27"/>
        <v>638.70000000000005</v>
      </c>
      <c r="G68" s="63">
        <v>11.012</v>
      </c>
      <c r="H68" s="64">
        <f t="shared" ref="H68:H99" si="28">ROUND(I68*C68,1)</f>
        <v>645.9</v>
      </c>
      <c r="I68" s="63">
        <v>11.136817832275863</v>
      </c>
      <c r="J68" s="64">
        <f t="shared" si="23"/>
        <v>640.9</v>
      </c>
      <c r="K68" s="63">
        <v>11.05</v>
      </c>
      <c r="L68" s="64">
        <f t="shared" si="19"/>
        <v>851.4</v>
      </c>
      <c r="M68" s="63">
        <v>14.68</v>
      </c>
      <c r="N68" s="64">
        <f t="shared" ref="N68:N99" si="29">ROUND(O68*C68,1)</f>
        <v>660.9</v>
      </c>
      <c r="O68" s="63">
        <v>11.394</v>
      </c>
      <c r="P68" s="74">
        <f t="shared" si="25"/>
        <v>875</v>
      </c>
      <c r="Q68" s="74">
        <f t="shared" si="25"/>
        <v>1034.7</v>
      </c>
      <c r="R68" s="74">
        <f t="shared" si="25"/>
        <v>938.9</v>
      </c>
      <c r="S68" s="74">
        <f t="shared" si="22"/>
        <v>1386</v>
      </c>
      <c r="T68" s="74">
        <f t="shared" si="21"/>
        <v>1916.1</v>
      </c>
      <c r="U68" s="70">
        <f t="shared" si="24"/>
        <v>1065.7</v>
      </c>
      <c r="V68" s="70">
        <f t="shared" si="24"/>
        <v>1356.4</v>
      </c>
      <c r="W68" s="93"/>
      <c r="X68" s="93"/>
      <c r="Y68" s="93"/>
      <c r="Z68" s="93"/>
      <c r="AA68" s="93"/>
      <c r="AB68" s="93"/>
      <c r="AC68" s="93"/>
      <c r="AD68" s="93"/>
      <c r="AE68" s="93"/>
      <c r="AF68" s="93"/>
      <c r="AG68" s="94"/>
      <c r="AH68" s="94"/>
      <c r="AI68" s="94"/>
      <c r="AJ68" s="94"/>
      <c r="AK68" s="94"/>
      <c r="AL68" s="94"/>
      <c r="AM68" s="94"/>
      <c r="AN68" s="94"/>
      <c r="AO68" s="94"/>
      <c r="AP68" s="94"/>
    </row>
    <row r="69" spans="1:42" s="95" customFormat="1" ht="25.5" x14ac:dyDescent="0.2">
      <c r="A69" s="92">
        <v>1210</v>
      </c>
      <c r="B69" s="72" t="s">
        <v>168</v>
      </c>
      <c r="C69" s="73">
        <v>50</v>
      </c>
      <c r="D69" s="64">
        <f t="shared" si="26"/>
        <v>1895.2</v>
      </c>
      <c r="E69" s="63">
        <v>37.902999999999999</v>
      </c>
      <c r="F69" s="64">
        <f t="shared" si="27"/>
        <v>550.6</v>
      </c>
      <c r="G69" s="63">
        <v>11.012</v>
      </c>
      <c r="H69" s="64">
        <f t="shared" si="28"/>
        <v>590.4</v>
      </c>
      <c r="I69" s="63">
        <v>11.807282087366403</v>
      </c>
      <c r="J69" s="64">
        <f t="shared" si="23"/>
        <v>552.5</v>
      </c>
      <c r="K69" s="63">
        <v>11.05</v>
      </c>
      <c r="L69" s="64">
        <f t="shared" si="19"/>
        <v>734</v>
      </c>
      <c r="M69" s="63">
        <v>14.68</v>
      </c>
      <c r="N69" s="64">
        <f t="shared" si="29"/>
        <v>569.70000000000005</v>
      </c>
      <c r="O69" s="63">
        <v>11.394</v>
      </c>
      <c r="P69" s="74">
        <f t="shared" si="25"/>
        <v>754.3</v>
      </c>
      <c r="Q69" s="74">
        <f t="shared" si="25"/>
        <v>892</v>
      </c>
      <c r="R69" s="74">
        <f t="shared" si="25"/>
        <v>809.4</v>
      </c>
      <c r="S69" s="74">
        <f t="shared" si="22"/>
        <v>1194.8</v>
      </c>
      <c r="T69" s="74">
        <f t="shared" si="21"/>
        <v>1651.8</v>
      </c>
      <c r="U69" s="70">
        <f t="shared" si="24"/>
        <v>974.2</v>
      </c>
      <c r="V69" s="70">
        <f t="shared" si="24"/>
        <v>1239.8</v>
      </c>
      <c r="W69" s="93"/>
      <c r="X69" s="93"/>
      <c r="Y69" s="93"/>
      <c r="Z69" s="93"/>
      <c r="AA69" s="93"/>
      <c r="AB69" s="93"/>
      <c r="AC69" s="93"/>
      <c r="AD69" s="93"/>
      <c r="AE69" s="93"/>
      <c r="AF69" s="93"/>
      <c r="AG69" s="94"/>
      <c r="AH69" s="94"/>
      <c r="AI69" s="94"/>
      <c r="AJ69" s="94"/>
      <c r="AK69" s="94"/>
      <c r="AL69" s="94"/>
      <c r="AM69" s="94"/>
      <c r="AN69" s="94"/>
      <c r="AO69" s="94"/>
      <c r="AP69" s="94"/>
    </row>
    <row r="70" spans="1:42" s="95" customFormat="1" x14ac:dyDescent="0.2">
      <c r="A70" s="92">
        <v>1211</v>
      </c>
      <c r="B70" s="72" t="s">
        <v>122</v>
      </c>
      <c r="C70" s="73">
        <v>50</v>
      </c>
      <c r="D70" s="64">
        <f t="shared" si="26"/>
        <v>1895.2</v>
      </c>
      <c r="E70" s="63">
        <v>37.902999999999999</v>
      </c>
      <c r="F70" s="64">
        <f t="shared" si="27"/>
        <v>550.6</v>
      </c>
      <c r="G70" s="63">
        <v>11.012</v>
      </c>
      <c r="H70" s="64">
        <f t="shared" si="28"/>
        <v>0</v>
      </c>
      <c r="I70" s="63">
        <v>0</v>
      </c>
      <c r="J70" s="64">
        <f t="shared" si="23"/>
        <v>552.5</v>
      </c>
      <c r="K70" s="63">
        <v>11.05</v>
      </c>
      <c r="L70" s="64">
        <f t="shared" si="19"/>
        <v>734</v>
      </c>
      <c r="M70" s="63">
        <v>14.68</v>
      </c>
      <c r="N70" s="64">
        <f t="shared" si="29"/>
        <v>569.70000000000005</v>
      </c>
      <c r="O70" s="63">
        <v>11.394</v>
      </c>
      <c r="P70" s="74">
        <f t="shared" si="25"/>
        <v>754.3</v>
      </c>
      <c r="Q70" s="74">
        <f t="shared" si="25"/>
        <v>892</v>
      </c>
      <c r="R70" s="74">
        <f t="shared" si="25"/>
        <v>809.4</v>
      </c>
      <c r="S70" s="74">
        <f t="shared" si="22"/>
        <v>1194.8</v>
      </c>
      <c r="T70" s="74">
        <f t="shared" si="21"/>
        <v>1651.8</v>
      </c>
      <c r="U70" s="70">
        <f t="shared" si="24"/>
        <v>0</v>
      </c>
      <c r="V70" s="70">
        <f t="shared" si="24"/>
        <v>0</v>
      </c>
      <c r="W70" s="93"/>
      <c r="X70" s="93"/>
      <c r="Y70" s="93"/>
      <c r="Z70" s="93"/>
      <c r="AA70" s="93"/>
      <c r="AB70" s="93"/>
      <c r="AC70" s="93"/>
      <c r="AD70" s="93"/>
      <c r="AE70" s="93"/>
      <c r="AF70" s="93"/>
      <c r="AG70" s="94"/>
      <c r="AH70" s="94"/>
      <c r="AI70" s="94"/>
      <c r="AJ70" s="94"/>
      <c r="AK70" s="94"/>
      <c r="AL70" s="94"/>
      <c r="AM70" s="94"/>
      <c r="AN70" s="94"/>
      <c r="AO70" s="94"/>
      <c r="AP70" s="94"/>
    </row>
    <row r="71" spans="1:42" s="95" customFormat="1" x14ac:dyDescent="0.2">
      <c r="A71" s="92">
        <v>1212</v>
      </c>
      <c r="B71" s="72" t="s">
        <v>63</v>
      </c>
      <c r="C71" s="73">
        <v>75</v>
      </c>
      <c r="D71" s="64">
        <f t="shared" si="26"/>
        <v>2842.7</v>
      </c>
      <c r="E71" s="63">
        <v>37.902999999999999</v>
      </c>
      <c r="F71" s="64">
        <f t="shared" si="27"/>
        <v>825.9</v>
      </c>
      <c r="G71" s="63">
        <v>11.012</v>
      </c>
      <c r="H71" s="64">
        <f t="shared" si="28"/>
        <v>835.4</v>
      </c>
      <c r="I71" s="63">
        <v>11.138945365440001</v>
      </c>
      <c r="J71" s="64">
        <f t="shared" si="23"/>
        <v>828.8</v>
      </c>
      <c r="K71" s="63">
        <v>11.05</v>
      </c>
      <c r="L71" s="64">
        <f t="shared" si="19"/>
        <v>1101</v>
      </c>
      <c r="M71" s="63">
        <v>14.68</v>
      </c>
      <c r="N71" s="64">
        <f t="shared" si="29"/>
        <v>854.6</v>
      </c>
      <c r="O71" s="63">
        <v>11.394</v>
      </c>
      <c r="P71" s="74">
        <f t="shared" si="25"/>
        <v>1131.5</v>
      </c>
      <c r="Q71" s="74">
        <f t="shared" si="25"/>
        <v>1338</v>
      </c>
      <c r="R71" s="74">
        <f t="shared" si="25"/>
        <v>1214.0999999999999</v>
      </c>
      <c r="S71" s="74">
        <f t="shared" si="22"/>
        <v>1792.2</v>
      </c>
      <c r="T71" s="74">
        <f t="shared" si="21"/>
        <v>2477.6999999999998</v>
      </c>
      <c r="U71" s="70">
        <f t="shared" si="24"/>
        <v>1378.4</v>
      </c>
      <c r="V71" s="70">
        <f t="shared" si="24"/>
        <v>1754.3</v>
      </c>
      <c r="W71" s="93"/>
      <c r="X71" s="93"/>
      <c r="Y71" s="93"/>
      <c r="Z71" s="93"/>
      <c r="AA71" s="93"/>
      <c r="AB71" s="93"/>
      <c r="AC71" s="93"/>
      <c r="AD71" s="93"/>
      <c r="AE71" s="93"/>
      <c r="AF71" s="93"/>
      <c r="AG71" s="94"/>
      <c r="AH71" s="94"/>
      <c r="AI71" s="94"/>
      <c r="AJ71" s="94"/>
      <c r="AK71" s="94"/>
      <c r="AL71" s="94"/>
      <c r="AM71" s="94"/>
      <c r="AN71" s="94"/>
      <c r="AO71" s="94"/>
      <c r="AP71" s="94"/>
    </row>
    <row r="72" spans="1:42" s="95" customFormat="1" x14ac:dyDescent="0.2">
      <c r="A72" s="92">
        <v>1213</v>
      </c>
      <c r="B72" s="72" t="s">
        <v>64</v>
      </c>
      <c r="C72" s="73">
        <v>50</v>
      </c>
      <c r="D72" s="64">
        <f t="shared" si="26"/>
        <v>1895.2</v>
      </c>
      <c r="E72" s="63">
        <v>37.902999999999999</v>
      </c>
      <c r="F72" s="64">
        <f t="shared" si="27"/>
        <v>550.6</v>
      </c>
      <c r="G72" s="63">
        <v>11.012</v>
      </c>
      <c r="H72" s="64">
        <f t="shared" si="28"/>
        <v>556.9</v>
      </c>
      <c r="I72" s="63">
        <v>11.138945365440001</v>
      </c>
      <c r="J72" s="64">
        <f t="shared" si="23"/>
        <v>552.5</v>
      </c>
      <c r="K72" s="63">
        <v>11.05</v>
      </c>
      <c r="L72" s="64">
        <f t="shared" si="19"/>
        <v>734</v>
      </c>
      <c r="M72" s="63">
        <v>14.68</v>
      </c>
      <c r="N72" s="64">
        <f t="shared" si="29"/>
        <v>569.70000000000005</v>
      </c>
      <c r="O72" s="63">
        <v>11.394</v>
      </c>
      <c r="P72" s="74">
        <f t="shared" si="25"/>
        <v>754.3</v>
      </c>
      <c r="Q72" s="74">
        <f t="shared" si="25"/>
        <v>892</v>
      </c>
      <c r="R72" s="74">
        <f t="shared" si="25"/>
        <v>809.4</v>
      </c>
      <c r="S72" s="74">
        <f t="shared" si="22"/>
        <v>1194.8</v>
      </c>
      <c r="T72" s="74">
        <f t="shared" si="21"/>
        <v>1651.8</v>
      </c>
      <c r="U72" s="70">
        <f t="shared" si="24"/>
        <v>918.9</v>
      </c>
      <c r="V72" s="70">
        <f t="shared" si="24"/>
        <v>1169.5</v>
      </c>
      <c r="W72" s="93"/>
      <c r="X72" s="93"/>
      <c r="Y72" s="93"/>
      <c r="Z72" s="93"/>
      <c r="AA72" s="93"/>
      <c r="AB72" s="93"/>
      <c r="AC72" s="93"/>
      <c r="AD72" s="93"/>
      <c r="AE72" s="93"/>
      <c r="AF72" s="93"/>
      <c r="AG72" s="94"/>
      <c r="AH72" s="94"/>
      <c r="AI72" s="94"/>
      <c r="AJ72" s="94"/>
      <c r="AK72" s="94"/>
      <c r="AL72" s="94"/>
      <c r="AM72" s="94"/>
      <c r="AN72" s="94"/>
      <c r="AO72" s="94"/>
      <c r="AP72" s="94"/>
    </row>
    <row r="73" spans="1:42" s="95" customFormat="1" x14ac:dyDescent="0.2">
      <c r="A73" s="92">
        <v>1214</v>
      </c>
      <c r="B73" s="72" t="s">
        <v>65</v>
      </c>
      <c r="C73" s="73">
        <v>25</v>
      </c>
      <c r="D73" s="64">
        <f t="shared" si="26"/>
        <v>947.6</v>
      </c>
      <c r="E73" s="63">
        <v>37.902999999999999</v>
      </c>
      <c r="F73" s="64">
        <f t="shared" si="27"/>
        <v>275.3</v>
      </c>
      <c r="G73" s="63">
        <v>11.012</v>
      </c>
      <c r="H73" s="64">
        <f t="shared" si="28"/>
        <v>278.5</v>
      </c>
      <c r="I73" s="63">
        <v>11.138945365440001</v>
      </c>
      <c r="J73" s="64">
        <f t="shared" si="23"/>
        <v>276.3</v>
      </c>
      <c r="K73" s="63">
        <v>11.05</v>
      </c>
      <c r="L73" s="64">
        <f t="shared" si="19"/>
        <v>367</v>
      </c>
      <c r="M73" s="63">
        <v>14.68</v>
      </c>
      <c r="N73" s="64">
        <f t="shared" si="29"/>
        <v>284.89999999999998</v>
      </c>
      <c r="O73" s="63">
        <v>11.394</v>
      </c>
      <c r="P73" s="74">
        <f t="shared" si="25"/>
        <v>377.2</v>
      </c>
      <c r="Q73" s="74">
        <f t="shared" si="25"/>
        <v>446</v>
      </c>
      <c r="R73" s="74">
        <f t="shared" si="25"/>
        <v>404.7</v>
      </c>
      <c r="S73" s="74">
        <f t="shared" si="22"/>
        <v>597.4</v>
      </c>
      <c r="T73" s="74">
        <f t="shared" si="21"/>
        <v>825.9</v>
      </c>
      <c r="U73" s="70">
        <f t="shared" si="24"/>
        <v>459.5</v>
      </c>
      <c r="V73" s="70">
        <f t="shared" si="24"/>
        <v>584.9</v>
      </c>
      <c r="W73" s="93"/>
      <c r="X73" s="93"/>
      <c r="Y73" s="93"/>
      <c r="Z73" s="93"/>
      <c r="AA73" s="93"/>
      <c r="AB73" s="93"/>
      <c r="AC73" s="93"/>
      <c r="AD73" s="93"/>
      <c r="AE73" s="93"/>
      <c r="AF73" s="93"/>
      <c r="AG73" s="94"/>
      <c r="AH73" s="94"/>
      <c r="AI73" s="94"/>
      <c r="AJ73" s="94"/>
      <c r="AK73" s="94"/>
      <c r="AL73" s="94"/>
      <c r="AM73" s="94"/>
      <c r="AN73" s="94"/>
      <c r="AO73" s="94"/>
      <c r="AP73" s="94"/>
    </row>
    <row r="74" spans="1:42" s="95" customFormat="1" x14ac:dyDescent="0.2">
      <c r="A74" s="92">
        <v>1215</v>
      </c>
      <c r="B74" s="72" t="s">
        <v>66</v>
      </c>
      <c r="C74" s="73">
        <v>25</v>
      </c>
      <c r="D74" s="64">
        <f t="shared" si="26"/>
        <v>947.6</v>
      </c>
      <c r="E74" s="63">
        <v>37.902999999999999</v>
      </c>
      <c r="F74" s="64">
        <f t="shared" si="27"/>
        <v>275.3</v>
      </c>
      <c r="G74" s="63">
        <v>11.012</v>
      </c>
      <c r="H74" s="64">
        <f t="shared" si="28"/>
        <v>278.5</v>
      </c>
      <c r="I74" s="63">
        <v>11.138945365440001</v>
      </c>
      <c r="J74" s="64">
        <f t="shared" si="23"/>
        <v>276.3</v>
      </c>
      <c r="K74" s="63">
        <v>11.05</v>
      </c>
      <c r="L74" s="64">
        <f t="shared" si="19"/>
        <v>367</v>
      </c>
      <c r="M74" s="63">
        <v>14.68</v>
      </c>
      <c r="N74" s="64">
        <f t="shared" si="29"/>
        <v>284.89999999999998</v>
      </c>
      <c r="O74" s="63">
        <v>11.394</v>
      </c>
      <c r="P74" s="74">
        <f t="shared" si="25"/>
        <v>377.2</v>
      </c>
      <c r="Q74" s="74">
        <f t="shared" si="25"/>
        <v>446</v>
      </c>
      <c r="R74" s="74">
        <f t="shared" si="25"/>
        <v>404.7</v>
      </c>
      <c r="S74" s="74">
        <f t="shared" si="22"/>
        <v>597.4</v>
      </c>
      <c r="T74" s="74">
        <f t="shared" si="21"/>
        <v>825.9</v>
      </c>
      <c r="U74" s="70">
        <f t="shared" ref="U74:V93" si="30">ROUND($H74*U$6,1)</f>
        <v>459.5</v>
      </c>
      <c r="V74" s="70">
        <f t="shared" si="30"/>
        <v>584.9</v>
      </c>
      <c r="W74" s="93"/>
      <c r="X74" s="93"/>
      <c r="Y74" s="93"/>
      <c r="Z74" s="93"/>
      <c r="AA74" s="93"/>
      <c r="AB74" s="93"/>
      <c r="AC74" s="93"/>
      <c r="AD74" s="93"/>
      <c r="AE74" s="93"/>
      <c r="AF74" s="93"/>
      <c r="AG74" s="94"/>
      <c r="AH74" s="94"/>
      <c r="AI74" s="94"/>
      <c r="AJ74" s="94"/>
      <c r="AK74" s="94"/>
      <c r="AL74" s="94"/>
      <c r="AM74" s="94"/>
      <c r="AN74" s="94"/>
      <c r="AO74" s="94"/>
      <c r="AP74" s="94"/>
    </row>
    <row r="75" spans="1:42" s="95" customFormat="1" x14ac:dyDescent="0.2">
      <c r="A75" s="92">
        <v>1216</v>
      </c>
      <c r="B75" s="72" t="s">
        <v>67</v>
      </c>
      <c r="C75" s="73">
        <v>50</v>
      </c>
      <c r="D75" s="64">
        <f t="shared" si="26"/>
        <v>1895.2</v>
      </c>
      <c r="E75" s="63">
        <v>37.902999999999999</v>
      </c>
      <c r="F75" s="64">
        <f t="shared" si="27"/>
        <v>550.6</v>
      </c>
      <c r="G75" s="63">
        <v>11.012</v>
      </c>
      <c r="H75" s="64">
        <f t="shared" si="28"/>
        <v>556.9</v>
      </c>
      <c r="I75" s="63">
        <v>11.138945365440001</v>
      </c>
      <c r="J75" s="64">
        <f t="shared" si="23"/>
        <v>552.5</v>
      </c>
      <c r="K75" s="63">
        <v>11.05</v>
      </c>
      <c r="L75" s="64">
        <f t="shared" si="19"/>
        <v>734</v>
      </c>
      <c r="M75" s="63">
        <v>14.68</v>
      </c>
      <c r="N75" s="64">
        <f t="shared" si="29"/>
        <v>569.70000000000005</v>
      </c>
      <c r="O75" s="63">
        <v>11.394</v>
      </c>
      <c r="P75" s="74">
        <f t="shared" si="25"/>
        <v>754.3</v>
      </c>
      <c r="Q75" s="74">
        <f t="shared" si="25"/>
        <v>892</v>
      </c>
      <c r="R75" s="74">
        <f t="shared" si="25"/>
        <v>809.4</v>
      </c>
      <c r="S75" s="74">
        <f t="shared" si="22"/>
        <v>1194.8</v>
      </c>
      <c r="T75" s="74">
        <f t="shared" si="21"/>
        <v>1651.8</v>
      </c>
      <c r="U75" s="70">
        <f t="shared" si="30"/>
        <v>918.9</v>
      </c>
      <c r="V75" s="70">
        <f t="shared" si="30"/>
        <v>1169.5</v>
      </c>
      <c r="W75" s="93"/>
      <c r="X75" s="93"/>
      <c r="Y75" s="93"/>
      <c r="Z75" s="93"/>
      <c r="AA75" s="93"/>
      <c r="AB75" s="93"/>
      <c r="AC75" s="93"/>
      <c r="AD75" s="93"/>
      <c r="AE75" s="93"/>
      <c r="AF75" s="93"/>
      <c r="AG75" s="94"/>
      <c r="AH75" s="94"/>
      <c r="AI75" s="94"/>
      <c r="AJ75" s="94"/>
      <c r="AK75" s="94"/>
      <c r="AL75" s="94"/>
      <c r="AM75" s="94"/>
      <c r="AN75" s="94"/>
      <c r="AO75" s="94"/>
      <c r="AP75" s="94"/>
    </row>
    <row r="76" spans="1:42" s="95" customFormat="1" x14ac:dyDescent="0.2">
      <c r="A76" s="92">
        <v>1217</v>
      </c>
      <c r="B76" s="72" t="s">
        <v>68</v>
      </c>
      <c r="C76" s="73">
        <v>10</v>
      </c>
      <c r="D76" s="64">
        <f t="shared" si="26"/>
        <v>379</v>
      </c>
      <c r="E76" s="63">
        <v>37.902999999999999</v>
      </c>
      <c r="F76" s="64">
        <f t="shared" si="27"/>
        <v>110.1</v>
      </c>
      <c r="G76" s="63">
        <v>11.012</v>
      </c>
      <c r="H76" s="64">
        <f t="shared" si="28"/>
        <v>111.3</v>
      </c>
      <c r="I76" s="63">
        <v>11.129453294400001</v>
      </c>
      <c r="J76" s="64">
        <f t="shared" si="23"/>
        <v>110.5</v>
      </c>
      <c r="K76" s="63">
        <v>11.05</v>
      </c>
      <c r="L76" s="64">
        <f t="shared" si="19"/>
        <v>146.80000000000001</v>
      </c>
      <c r="M76" s="63">
        <v>14.68</v>
      </c>
      <c r="N76" s="64">
        <f t="shared" si="29"/>
        <v>113.9</v>
      </c>
      <c r="O76" s="63">
        <v>11.394</v>
      </c>
      <c r="P76" s="74">
        <f t="shared" si="25"/>
        <v>150.9</v>
      </c>
      <c r="Q76" s="74">
        <f t="shared" si="25"/>
        <v>178.4</v>
      </c>
      <c r="R76" s="74">
        <f t="shared" si="25"/>
        <v>161.9</v>
      </c>
      <c r="S76" s="74">
        <f t="shared" si="22"/>
        <v>239</v>
      </c>
      <c r="T76" s="74">
        <f t="shared" si="21"/>
        <v>330.4</v>
      </c>
      <c r="U76" s="70">
        <f t="shared" si="30"/>
        <v>183.6</v>
      </c>
      <c r="V76" s="70">
        <f t="shared" si="30"/>
        <v>233.7</v>
      </c>
      <c r="W76" s="93"/>
      <c r="X76" s="93"/>
      <c r="Y76" s="93"/>
      <c r="Z76" s="93"/>
      <c r="AA76" s="93"/>
      <c r="AB76" s="93"/>
      <c r="AC76" s="93"/>
      <c r="AD76" s="93"/>
      <c r="AE76" s="93"/>
      <c r="AF76" s="93"/>
      <c r="AG76" s="94"/>
      <c r="AH76" s="94"/>
      <c r="AI76" s="94"/>
      <c r="AJ76" s="94"/>
      <c r="AK76" s="94"/>
      <c r="AL76" s="94"/>
      <c r="AM76" s="94"/>
      <c r="AN76" s="94"/>
      <c r="AO76" s="94"/>
      <c r="AP76" s="94"/>
    </row>
    <row r="77" spans="1:42" s="95" customFormat="1" x14ac:dyDescent="0.2">
      <c r="A77" s="92">
        <v>1218</v>
      </c>
      <c r="B77" s="72" t="s">
        <v>69</v>
      </c>
      <c r="C77" s="73">
        <v>25</v>
      </c>
      <c r="D77" s="64">
        <f t="shared" si="26"/>
        <v>947.6</v>
      </c>
      <c r="E77" s="63">
        <v>37.902999999999999</v>
      </c>
      <c r="F77" s="64">
        <f t="shared" si="27"/>
        <v>275.3</v>
      </c>
      <c r="G77" s="63">
        <v>11.012</v>
      </c>
      <c r="H77" s="64">
        <f t="shared" si="28"/>
        <v>278.5</v>
      </c>
      <c r="I77" s="63">
        <v>11.138945365440001</v>
      </c>
      <c r="J77" s="64">
        <f t="shared" si="23"/>
        <v>276.3</v>
      </c>
      <c r="K77" s="63">
        <v>11.05</v>
      </c>
      <c r="L77" s="64">
        <f t="shared" si="19"/>
        <v>367</v>
      </c>
      <c r="M77" s="63">
        <v>14.68</v>
      </c>
      <c r="N77" s="64">
        <f t="shared" si="29"/>
        <v>284.89999999999998</v>
      </c>
      <c r="O77" s="63">
        <v>11.394</v>
      </c>
      <c r="P77" s="74">
        <f t="shared" si="25"/>
        <v>377.2</v>
      </c>
      <c r="Q77" s="74">
        <f t="shared" si="25"/>
        <v>446</v>
      </c>
      <c r="R77" s="74">
        <f t="shared" si="25"/>
        <v>404.7</v>
      </c>
      <c r="S77" s="74">
        <f t="shared" si="22"/>
        <v>597.4</v>
      </c>
      <c r="T77" s="74">
        <f t="shared" ref="T77:T103" si="31">ROUND($C77*$G77*T$6,1)</f>
        <v>825.9</v>
      </c>
      <c r="U77" s="70">
        <f t="shared" si="30"/>
        <v>459.5</v>
      </c>
      <c r="V77" s="70">
        <f t="shared" si="30"/>
        <v>584.9</v>
      </c>
      <c r="W77" s="93"/>
      <c r="X77" s="93"/>
      <c r="Y77" s="93"/>
      <c r="Z77" s="93"/>
      <c r="AA77" s="93"/>
      <c r="AB77" s="93"/>
      <c r="AC77" s="93"/>
      <c r="AD77" s="93"/>
      <c r="AE77" s="93"/>
      <c r="AF77" s="93"/>
      <c r="AG77" s="94"/>
      <c r="AH77" s="94"/>
      <c r="AI77" s="94"/>
      <c r="AJ77" s="94"/>
      <c r="AK77" s="94"/>
      <c r="AL77" s="94"/>
      <c r="AM77" s="94"/>
      <c r="AN77" s="94"/>
      <c r="AO77" s="94"/>
      <c r="AP77" s="94"/>
    </row>
    <row r="78" spans="1:42" s="95" customFormat="1" x14ac:dyDescent="0.2">
      <c r="A78" s="92">
        <v>1219</v>
      </c>
      <c r="B78" s="72" t="s">
        <v>70</v>
      </c>
      <c r="C78" s="73">
        <v>15</v>
      </c>
      <c r="D78" s="64">
        <f t="shared" si="26"/>
        <v>568.5</v>
      </c>
      <c r="E78" s="63">
        <v>37.902999999999999</v>
      </c>
      <c r="F78" s="64">
        <f t="shared" si="27"/>
        <v>165.2</v>
      </c>
      <c r="G78" s="63">
        <v>11.012</v>
      </c>
      <c r="H78" s="64">
        <f t="shared" si="28"/>
        <v>167.1</v>
      </c>
      <c r="I78" s="63">
        <v>11.137363353600001</v>
      </c>
      <c r="J78" s="64">
        <f t="shared" si="23"/>
        <v>165.8</v>
      </c>
      <c r="K78" s="63">
        <v>11.05</v>
      </c>
      <c r="L78" s="64">
        <f t="shared" si="19"/>
        <v>220.2</v>
      </c>
      <c r="M78" s="63">
        <v>14.68</v>
      </c>
      <c r="N78" s="64">
        <f t="shared" si="29"/>
        <v>170.9</v>
      </c>
      <c r="O78" s="63">
        <v>11.394</v>
      </c>
      <c r="P78" s="74">
        <f t="shared" si="25"/>
        <v>226.3</v>
      </c>
      <c r="Q78" s="74">
        <f t="shared" si="25"/>
        <v>267.60000000000002</v>
      </c>
      <c r="R78" s="74">
        <f t="shared" si="25"/>
        <v>242.8</v>
      </c>
      <c r="S78" s="74">
        <f t="shared" ref="S78:S103" si="32">ROUND($C78*$G78*S$6,1)</f>
        <v>358.4</v>
      </c>
      <c r="T78" s="74">
        <f t="shared" si="31"/>
        <v>495.5</v>
      </c>
      <c r="U78" s="70">
        <f t="shared" si="30"/>
        <v>275.7</v>
      </c>
      <c r="V78" s="70">
        <f t="shared" si="30"/>
        <v>350.9</v>
      </c>
      <c r="W78" s="93"/>
      <c r="X78" s="93"/>
      <c r="Y78" s="93"/>
      <c r="Z78" s="93"/>
      <c r="AA78" s="93"/>
      <c r="AB78" s="93"/>
      <c r="AC78" s="93"/>
      <c r="AD78" s="93"/>
      <c r="AE78" s="93"/>
      <c r="AF78" s="93"/>
      <c r="AG78" s="94"/>
      <c r="AH78" s="94"/>
      <c r="AI78" s="94"/>
      <c r="AJ78" s="94"/>
      <c r="AK78" s="94"/>
      <c r="AL78" s="94"/>
      <c r="AM78" s="94"/>
      <c r="AN78" s="94"/>
      <c r="AO78" s="94"/>
      <c r="AP78" s="94"/>
    </row>
    <row r="79" spans="1:42" s="95" customFormat="1" x14ac:dyDescent="0.2">
      <c r="A79" s="92">
        <v>1227</v>
      </c>
      <c r="B79" s="72" t="s">
        <v>71</v>
      </c>
      <c r="C79" s="73">
        <v>20</v>
      </c>
      <c r="D79" s="64">
        <f t="shared" si="26"/>
        <v>758.1</v>
      </c>
      <c r="E79" s="63">
        <v>37.902999999999999</v>
      </c>
      <c r="F79" s="64">
        <f t="shared" si="27"/>
        <v>220.2</v>
      </c>
      <c r="G79" s="63">
        <v>11.012</v>
      </c>
      <c r="H79" s="64">
        <f t="shared" si="28"/>
        <v>222.8</v>
      </c>
      <c r="I79" s="63">
        <v>11.1413183832</v>
      </c>
      <c r="J79" s="64">
        <f t="shared" si="23"/>
        <v>221</v>
      </c>
      <c r="K79" s="63">
        <v>11.05</v>
      </c>
      <c r="L79" s="64">
        <f t="shared" si="19"/>
        <v>293.60000000000002</v>
      </c>
      <c r="M79" s="63">
        <v>14.68</v>
      </c>
      <c r="N79" s="64">
        <f t="shared" si="29"/>
        <v>227.9</v>
      </c>
      <c r="O79" s="63">
        <v>11.394</v>
      </c>
      <c r="P79" s="74">
        <f t="shared" si="25"/>
        <v>301.7</v>
      </c>
      <c r="Q79" s="74">
        <f t="shared" si="25"/>
        <v>356.8</v>
      </c>
      <c r="R79" s="74">
        <f t="shared" si="25"/>
        <v>323.8</v>
      </c>
      <c r="S79" s="74">
        <f t="shared" si="32"/>
        <v>477.9</v>
      </c>
      <c r="T79" s="74">
        <f t="shared" si="31"/>
        <v>660.7</v>
      </c>
      <c r="U79" s="70">
        <f t="shared" si="30"/>
        <v>367.6</v>
      </c>
      <c r="V79" s="70">
        <f t="shared" si="30"/>
        <v>467.9</v>
      </c>
      <c r="W79" s="93"/>
      <c r="X79" s="93"/>
      <c r="Y79" s="93"/>
      <c r="Z79" s="93"/>
      <c r="AA79" s="93"/>
      <c r="AB79" s="93"/>
      <c r="AC79" s="93"/>
      <c r="AD79" s="93"/>
      <c r="AE79" s="93"/>
      <c r="AF79" s="93"/>
      <c r="AG79" s="94"/>
      <c r="AH79" s="94"/>
      <c r="AI79" s="94"/>
      <c r="AJ79" s="94"/>
      <c r="AK79" s="94"/>
      <c r="AL79" s="94"/>
      <c r="AM79" s="94"/>
      <c r="AN79" s="94"/>
      <c r="AO79" s="94"/>
      <c r="AP79" s="94"/>
    </row>
    <row r="80" spans="1:42" s="95" customFormat="1" x14ac:dyDescent="0.2">
      <c r="A80" s="92">
        <v>1230</v>
      </c>
      <c r="B80" s="72" t="s">
        <v>72</v>
      </c>
      <c r="C80" s="73">
        <v>6</v>
      </c>
      <c r="D80" s="64">
        <f t="shared" si="26"/>
        <v>227.4</v>
      </c>
      <c r="E80" s="63">
        <v>37.902999999999999</v>
      </c>
      <c r="F80" s="64">
        <f t="shared" si="27"/>
        <v>66.099999999999994</v>
      </c>
      <c r="G80" s="63">
        <v>11.012</v>
      </c>
      <c r="H80" s="64">
        <f t="shared" si="28"/>
        <v>66.8</v>
      </c>
      <c r="I80" s="63">
        <v>11.133408324000001</v>
      </c>
      <c r="J80" s="64">
        <f t="shared" si="23"/>
        <v>66.3</v>
      </c>
      <c r="K80" s="63">
        <v>11.05</v>
      </c>
      <c r="L80" s="64">
        <f t="shared" si="19"/>
        <v>88.1</v>
      </c>
      <c r="M80" s="63">
        <v>14.68</v>
      </c>
      <c r="N80" s="64">
        <f t="shared" si="29"/>
        <v>68.400000000000006</v>
      </c>
      <c r="O80" s="63">
        <v>11.394</v>
      </c>
      <c r="P80" s="74">
        <f t="shared" si="25"/>
        <v>90.5</v>
      </c>
      <c r="Q80" s="74">
        <f t="shared" si="25"/>
        <v>107</v>
      </c>
      <c r="R80" s="74">
        <f t="shared" si="25"/>
        <v>97.1</v>
      </c>
      <c r="S80" s="74">
        <f t="shared" si="32"/>
        <v>143.4</v>
      </c>
      <c r="T80" s="74">
        <f t="shared" si="31"/>
        <v>198.2</v>
      </c>
      <c r="U80" s="70">
        <f t="shared" si="30"/>
        <v>110.2</v>
      </c>
      <c r="V80" s="70">
        <f t="shared" si="30"/>
        <v>140.30000000000001</v>
      </c>
      <c r="W80" s="93"/>
      <c r="X80" s="93"/>
      <c r="Y80" s="93"/>
      <c r="Z80" s="93"/>
      <c r="AA80" s="93"/>
      <c r="AB80" s="93"/>
      <c r="AC80" s="93"/>
      <c r="AD80" s="93"/>
      <c r="AE80" s="93"/>
      <c r="AF80" s="93"/>
      <c r="AG80" s="94"/>
      <c r="AH80" s="94"/>
      <c r="AI80" s="94"/>
      <c r="AJ80" s="94"/>
      <c r="AK80" s="94"/>
      <c r="AL80" s="94"/>
      <c r="AM80" s="94"/>
      <c r="AN80" s="94"/>
      <c r="AO80" s="94"/>
      <c r="AP80" s="94"/>
    </row>
    <row r="81" spans="1:42" s="95" customFormat="1" x14ac:dyDescent="0.2">
      <c r="A81" s="92">
        <v>1231</v>
      </c>
      <c r="B81" s="72" t="s">
        <v>73</v>
      </c>
      <c r="C81" s="73">
        <v>10</v>
      </c>
      <c r="D81" s="64">
        <f t="shared" si="26"/>
        <v>379</v>
      </c>
      <c r="E81" s="63">
        <v>37.902999999999999</v>
      </c>
      <c r="F81" s="64">
        <f t="shared" si="27"/>
        <v>110.1</v>
      </c>
      <c r="G81" s="63">
        <v>11.012</v>
      </c>
      <c r="H81" s="64">
        <f t="shared" si="28"/>
        <v>111.3</v>
      </c>
      <c r="I81" s="63">
        <v>11.129453294400001</v>
      </c>
      <c r="J81" s="64">
        <f t="shared" si="23"/>
        <v>110.5</v>
      </c>
      <c r="K81" s="63">
        <v>11.05</v>
      </c>
      <c r="L81" s="64">
        <f t="shared" si="19"/>
        <v>146.80000000000001</v>
      </c>
      <c r="M81" s="63">
        <v>14.68</v>
      </c>
      <c r="N81" s="64">
        <f t="shared" si="29"/>
        <v>113.9</v>
      </c>
      <c r="O81" s="63">
        <v>11.394</v>
      </c>
      <c r="P81" s="74">
        <f t="shared" si="25"/>
        <v>150.9</v>
      </c>
      <c r="Q81" s="74">
        <f t="shared" si="25"/>
        <v>178.4</v>
      </c>
      <c r="R81" s="74">
        <f t="shared" si="25"/>
        <v>161.9</v>
      </c>
      <c r="S81" s="74">
        <f t="shared" si="32"/>
        <v>239</v>
      </c>
      <c r="T81" s="74">
        <f t="shared" si="31"/>
        <v>330.4</v>
      </c>
      <c r="U81" s="70">
        <f t="shared" si="30"/>
        <v>183.6</v>
      </c>
      <c r="V81" s="70">
        <f t="shared" si="30"/>
        <v>233.7</v>
      </c>
      <c r="W81" s="93"/>
      <c r="X81" s="93"/>
      <c r="Y81" s="93"/>
      <c r="Z81" s="93"/>
      <c r="AA81" s="93"/>
      <c r="AB81" s="93"/>
      <c r="AC81" s="93"/>
      <c r="AD81" s="93"/>
      <c r="AE81" s="93"/>
      <c r="AF81" s="93"/>
      <c r="AG81" s="94"/>
      <c r="AH81" s="94"/>
      <c r="AI81" s="94"/>
      <c r="AJ81" s="94"/>
      <c r="AK81" s="94"/>
      <c r="AL81" s="94"/>
      <c r="AM81" s="94"/>
      <c r="AN81" s="94"/>
      <c r="AO81" s="94"/>
      <c r="AP81" s="94"/>
    </row>
    <row r="82" spans="1:42" s="95" customFormat="1" x14ac:dyDescent="0.2">
      <c r="A82" s="92">
        <v>1236</v>
      </c>
      <c r="B82" s="72" t="s">
        <v>76</v>
      </c>
      <c r="C82" s="73">
        <v>18</v>
      </c>
      <c r="D82" s="64">
        <f t="shared" si="26"/>
        <v>682.3</v>
      </c>
      <c r="E82" s="63">
        <v>37.902999999999999</v>
      </c>
      <c r="F82" s="64">
        <f t="shared" si="27"/>
        <v>198.2</v>
      </c>
      <c r="G82" s="63">
        <v>11.012</v>
      </c>
      <c r="H82" s="64">
        <f t="shared" si="28"/>
        <v>200.5</v>
      </c>
      <c r="I82" s="63">
        <v>11.140000040000004</v>
      </c>
      <c r="J82" s="64">
        <f t="shared" si="23"/>
        <v>198.9</v>
      </c>
      <c r="K82" s="63">
        <v>11.05</v>
      </c>
      <c r="L82" s="64">
        <f t="shared" si="19"/>
        <v>264.2</v>
      </c>
      <c r="M82" s="63">
        <v>14.68</v>
      </c>
      <c r="N82" s="64">
        <f t="shared" si="29"/>
        <v>205.1</v>
      </c>
      <c r="O82" s="63">
        <v>11.394</v>
      </c>
      <c r="P82" s="74">
        <f t="shared" si="25"/>
        <v>271.60000000000002</v>
      </c>
      <c r="Q82" s="74">
        <f t="shared" si="25"/>
        <v>321.10000000000002</v>
      </c>
      <c r="R82" s="74">
        <f t="shared" si="25"/>
        <v>291.39999999999998</v>
      </c>
      <c r="S82" s="74">
        <f t="shared" si="32"/>
        <v>430.1</v>
      </c>
      <c r="T82" s="74">
        <f t="shared" si="31"/>
        <v>594.6</v>
      </c>
      <c r="U82" s="70">
        <f t="shared" si="30"/>
        <v>330.8</v>
      </c>
      <c r="V82" s="70">
        <f t="shared" si="30"/>
        <v>421.1</v>
      </c>
      <c r="W82" s="93"/>
      <c r="X82" s="93"/>
      <c r="Y82" s="93"/>
      <c r="Z82" s="93"/>
      <c r="AA82" s="93"/>
      <c r="AB82" s="93"/>
      <c r="AC82" s="93"/>
      <c r="AD82" s="93"/>
      <c r="AE82" s="93"/>
      <c r="AF82" s="93"/>
      <c r="AG82" s="94"/>
      <c r="AH82" s="94"/>
      <c r="AI82" s="94"/>
      <c r="AJ82" s="94"/>
      <c r="AK82" s="94"/>
      <c r="AL82" s="94"/>
      <c r="AM82" s="94"/>
      <c r="AN82" s="94"/>
      <c r="AO82" s="94"/>
      <c r="AP82" s="94"/>
    </row>
    <row r="83" spans="1:42" s="95" customFormat="1" x14ac:dyDescent="0.2">
      <c r="A83" s="97">
        <v>1239</v>
      </c>
      <c r="B83" s="72" t="s">
        <v>145</v>
      </c>
      <c r="C83" s="73">
        <v>27</v>
      </c>
      <c r="D83" s="64">
        <f t="shared" si="26"/>
        <v>1023.4</v>
      </c>
      <c r="E83" s="63">
        <v>37.902999999999999</v>
      </c>
      <c r="F83" s="64">
        <f t="shared" si="27"/>
        <v>297.3</v>
      </c>
      <c r="G83" s="63">
        <v>11.012</v>
      </c>
      <c r="H83" s="64">
        <f t="shared" si="28"/>
        <v>300.8</v>
      </c>
      <c r="I83" s="63">
        <v>11.140000040000004</v>
      </c>
      <c r="J83" s="64">
        <f t="shared" si="23"/>
        <v>298.39999999999998</v>
      </c>
      <c r="K83" s="63">
        <v>11.05</v>
      </c>
      <c r="L83" s="64">
        <f t="shared" si="19"/>
        <v>396.4</v>
      </c>
      <c r="M83" s="63">
        <v>14.68</v>
      </c>
      <c r="N83" s="64">
        <f t="shared" si="29"/>
        <v>307.60000000000002</v>
      </c>
      <c r="O83" s="63">
        <v>11.394</v>
      </c>
      <c r="P83" s="74">
        <f t="shared" si="25"/>
        <v>407.3</v>
      </c>
      <c r="Q83" s="74">
        <f t="shared" si="25"/>
        <v>481.7</v>
      </c>
      <c r="R83" s="74">
        <f t="shared" si="25"/>
        <v>437.1</v>
      </c>
      <c r="S83" s="74">
        <f t="shared" si="32"/>
        <v>645.20000000000005</v>
      </c>
      <c r="T83" s="74">
        <f t="shared" si="31"/>
        <v>892</v>
      </c>
      <c r="U83" s="70">
        <f t="shared" si="30"/>
        <v>496.3</v>
      </c>
      <c r="V83" s="70">
        <f t="shared" si="30"/>
        <v>631.70000000000005</v>
      </c>
      <c r="W83" s="93"/>
      <c r="X83" s="93"/>
      <c r="Y83" s="93"/>
      <c r="Z83" s="93"/>
      <c r="AA83" s="93"/>
      <c r="AB83" s="93"/>
      <c r="AC83" s="93"/>
      <c r="AD83" s="93"/>
      <c r="AE83" s="93"/>
      <c r="AF83" s="93"/>
      <c r="AG83" s="94"/>
      <c r="AH83" s="94"/>
      <c r="AI83" s="94"/>
      <c r="AJ83" s="94"/>
      <c r="AK83" s="94"/>
      <c r="AL83" s="94"/>
      <c r="AM83" s="94"/>
      <c r="AN83" s="94"/>
      <c r="AO83" s="94"/>
      <c r="AP83" s="94"/>
    </row>
    <row r="84" spans="1:42" s="95" customFormat="1" x14ac:dyDescent="0.2">
      <c r="A84" s="97">
        <v>1273</v>
      </c>
      <c r="B84" s="72" t="s">
        <v>146</v>
      </c>
      <c r="C84" s="73">
        <v>120</v>
      </c>
      <c r="D84" s="64">
        <f t="shared" si="26"/>
        <v>4548.3999999999996</v>
      </c>
      <c r="E84" s="63">
        <v>37.902999999999999</v>
      </c>
      <c r="F84" s="64">
        <f t="shared" si="27"/>
        <v>1321.4</v>
      </c>
      <c r="G84" s="63">
        <v>11.012</v>
      </c>
      <c r="H84" s="64">
        <f t="shared" si="28"/>
        <v>1336.6</v>
      </c>
      <c r="I84" s="63">
        <v>11.138352111000001</v>
      </c>
      <c r="J84" s="64">
        <f t="shared" si="23"/>
        <v>1326</v>
      </c>
      <c r="K84" s="63">
        <v>11.05</v>
      </c>
      <c r="L84" s="64">
        <f t="shared" si="19"/>
        <v>1761.6</v>
      </c>
      <c r="M84" s="63">
        <v>14.68</v>
      </c>
      <c r="N84" s="64">
        <f t="shared" si="29"/>
        <v>1367.3</v>
      </c>
      <c r="O84" s="63">
        <v>11.394</v>
      </c>
      <c r="P84" s="74">
        <f t="shared" si="25"/>
        <v>1810.4</v>
      </c>
      <c r="Q84" s="74">
        <f t="shared" si="25"/>
        <v>2140.6999999999998</v>
      </c>
      <c r="R84" s="74">
        <f t="shared" si="25"/>
        <v>1942.5</v>
      </c>
      <c r="S84" s="74">
        <f t="shared" si="32"/>
        <v>2867.5</v>
      </c>
      <c r="T84" s="74">
        <f t="shared" si="31"/>
        <v>3964.3</v>
      </c>
      <c r="U84" s="70">
        <f t="shared" si="30"/>
        <v>2205.4</v>
      </c>
      <c r="V84" s="70">
        <f t="shared" si="30"/>
        <v>2806.9</v>
      </c>
      <c r="W84" s="93"/>
      <c r="X84" s="93"/>
      <c r="Y84" s="93"/>
      <c r="Z84" s="93"/>
      <c r="AA84" s="93"/>
      <c r="AB84" s="93"/>
      <c r="AC84" s="93"/>
      <c r="AD84" s="93"/>
      <c r="AE84" s="93"/>
      <c r="AF84" s="93"/>
      <c r="AG84" s="94"/>
      <c r="AH84" s="94"/>
      <c r="AI84" s="94"/>
      <c r="AJ84" s="94"/>
      <c r="AK84" s="94"/>
      <c r="AL84" s="94"/>
      <c r="AM84" s="94"/>
      <c r="AN84" s="94"/>
      <c r="AO84" s="94"/>
      <c r="AP84" s="94"/>
    </row>
    <row r="85" spans="1:42" s="95" customFormat="1" x14ac:dyDescent="0.2">
      <c r="A85" s="92">
        <v>1585</v>
      </c>
      <c r="B85" s="72" t="s">
        <v>77</v>
      </c>
      <c r="C85" s="73">
        <v>27</v>
      </c>
      <c r="D85" s="64">
        <f t="shared" si="26"/>
        <v>1023.4</v>
      </c>
      <c r="E85" s="63">
        <v>37.902999999999999</v>
      </c>
      <c r="F85" s="64">
        <f t="shared" si="27"/>
        <v>297.3</v>
      </c>
      <c r="G85" s="63">
        <v>11.012</v>
      </c>
      <c r="H85" s="64">
        <f t="shared" si="28"/>
        <v>300.8</v>
      </c>
      <c r="I85" s="63">
        <v>11.140000040000004</v>
      </c>
      <c r="J85" s="64">
        <f t="shared" ref="J85:J103" si="33">ROUND(K85*C85,1)</f>
        <v>298.39999999999998</v>
      </c>
      <c r="K85" s="63">
        <v>11.05</v>
      </c>
      <c r="L85" s="64">
        <f t="shared" si="19"/>
        <v>396.4</v>
      </c>
      <c r="M85" s="63">
        <v>14.68</v>
      </c>
      <c r="N85" s="64">
        <f t="shared" si="29"/>
        <v>307.60000000000002</v>
      </c>
      <c r="O85" s="63">
        <v>11.394</v>
      </c>
      <c r="P85" s="74">
        <f t="shared" ref="P85:R103" si="34">ROUND($C85*$G85*P$6,1)</f>
        <v>407.3</v>
      </c>
      <c r="Q85" s="74">
        <f t="shared" si="34"/>
        <v>481.7</v>
      </c>
      <c r="R85" s="74">
        <f t="shared" si="34"/>
        <v>437.1</v>
      </c>
      <c r="S85" s="74">
        <f t="shared" si="32"/>
        <v>645.20000000000005</v>
      </c>
      <c r="T85" s="74">
        <f t="shared" si="31"/>
        <v>892</v>
      </c>
      <c r="U85" s="70">
        <f t="shared" si="30"/>
        <v>496.3</v>
      </c>
      <c r="V85" s="70">
        <f t="shared" si="30"/>
        <v>631.70000000000005</v>
      </c>
      <c r="W85" s="93"/>
      <c r="X85" s="93"/>
      <c r="Y85" s="93"/>
      <c r="Z85" s="93"/>
      <c r="AA85" s="93"/>
      <c r="AB85" s="93"/>
      <c r="AC85" s="93"/>
      <c r="AD85" s="93"/>
      <c r="AE85" s="93"/>
      <c r="AF85" s="93"/>
      <c r="AG85" s="94"/>
      <c r="AH85" s="94"/>
      <c r="AI85" s="94"/>
      <c r="AJ85" s="94"/>
      <c r="AK85" s="94"/>
      <c r="AL85" s="94"/>
      <c r="AM85" s="94"/>
      <c r="AN85" s="94"/>
      <c r="AO85" s="94"/>
      <c r="AP85" s="94"/>
    </row>
    <row r="86" spans="1:42" s="95" customFormat="1" x14ac:dyDescent="0.2">
      <c r="A86" s="92">
        <v>1780</v>
      </c>
      <c r="B86" s="72" t="s">
        <v>78</v>
      </c>
      <c r="C86" s="73">
        <v>8</v>
      </c>
      <c r="D86" s="64">
        <f t="shared" si="26"/>
        <v>303.2</v>
      </c>
      <c r="E86" s="63">
        <v>37.902999999999999</v>
      </c>
      <c r="F86" s="64">
        <f t="shared" si="27"/>
        <v>88.1</v>
      </c>
      <c r="G86" s="63">
        <v>11.012</v>
      </c>
      <c r="H86" s="64">
        <f t="shared" si="28"/>
        <v>89</v>
      </c>
      <c r="I86" s="63">
        <v>11.123520750000001</v>
      </c>
      <c r="J86" s="64">
        <f t="shared" si="33"/>
        <v>88.4</v>
      </c>
      <c r="K86" s="63">
        <v>11.05</v>
      </c>
      <c r="L86" s="64">
        <f t="shared" si="19"/>
        <v>117.4</v>
      </c>
      <c r="M86" s="63">
        <v>14.68</v>
      </c>
      <c r="N86" s="64">
        <f t="shared" si="29"/>
        <v>91.2</v>
      </c>
      <c r="O86" s="63">
        <v>11.394</v>
      </c>
      <c r="P86" s="74">
        <f t="shared" si="34"/>
        <v>120.7</v>
      </c>
      <c r="Q86" s="74">
        <f t="shared" si="34"/>
        <v>142.69999999999999</v>
      </c>
      <c r="R86" s="74">
        <f t="shared" si="34"/>
        <v>129.5</v>
      </c>
      <c r="S86" s="74">
        <f t="shared" si="32"/>
        <v>191.2</v>
      </c>
      <c r="T86" s="74">
        <f t="shared" si="31"/>
        <v>264.3</v>
      </c>
      <c r="U86" s="70">
        <f t="shared" si="30"/>
        <v>146.9</v>
      </c>
      <c r="V86" s="70">
        <f t="shared" si="30"/>
        <v>186.9</v>
      </c>
      <c r="W86" s="93"/>
      <c r="X86" s="93"/>
      <c r="Y86" s="93"/>
      <c r="Z86" s="93"/>
      <c r="AA86" s="93"/>
      <c r="AB86" s="93"/>
      <c r="AC86" s="93"/>
      <c r="AD86" s="93"/>
      <c r="AE86" s="93"/>
      <c r="AF86" s="93"/>
      <c r="AG86" s="94"/>
      <c r="AH86" s="94"/>
      <c r="AI86" s="94"/>
      <c r="AJ86" s="94"/>
      <c r="AK86" s="94"/>
      <c r="AL86" s="94"/>
      <c r="AM86" s="94"/>
      <c r="AN86" s="94"/>
      <c r="AO86" s="94"/>
      <c r="AP86" s="94"/>
    </row>
    <row r="87" spans="1:42" s="95" customFormat="1" x14ac:dyDescent="0.2">
      <c r="A87" s="92">
        <v>1800</v>
      </c>
      <c r="B87" s="72" t="s">
        <v>79</v>
      </c>
      <c r="C87" s="73">
        <v>20</v>
      </c>
      <c r="D87" s="64">
        <f t="shared" si="26"/>
        <v>758.1</v>
      </c>
      <c r="E87" s="63">
        <v>37.902999999999999</v>
      </c>
      <c r="F87" s="64">
        <f t="shared" si="27"/>
        <v>220.2</v>
      </c>
      <c r="G87" s="63">
        <v>11.012</v>
      </c>
      <c r="H87" s="64">
        <f t="shared" si="28"/>
        <v>222.8</v>
      </c>
      <c r="I87" s="63">
        <v>11.1413183832</v>
      </c>
      <c r="J87" s="64">
        <f t="shared" si="33"/>
        <v>221</v>
      </c>
      <c r="K87" s="63">
        <v>11.05</v>
      </c>
      <c r="L87" s="64">
        <f t="shared" si="19"/>
        <v>293.60000000000002</v>
      </c>
      <c r="M87" s="63">
        <v>14.68</v>
      </c>
      <c r="N87" s="64">
        <f t="shared" si="29"/>
        <v>227.9</v>
      </c>
      <c r="O87" s="63">
        <v>11.394</v>
      </c>
      <c r="P87" s="74">
        <f t="shared" si="34"/>
        <v>301.7</v>
      </c>
      <c r="Q87" s="74">
        <f t="shared" si="34"/>
        <v>356.8</v>
      </c>
      <c r="R87" s="74">
        <f t="shared" si="34"/>
        <v>323.8</v>
      </c>
      <c r="S87" s="74">
        <f t="shared" si="32"/>
        <v>477.9</v>
      </c>
      <c r="T87" s="74">
        <f t="shared" si="31"/>
        <v>660.7</v>
      </c>
      <c r="U87" s="70">
        <f t="shared" si="30"/>
        <v>367.6</v>
      </c>
      <c r="V87" s="70">
        <f t="shared" si="30"/>
        <v>467.9</v>
      </c>
      <c r="W87" s="93"/>
      <c r="X87" s="93"/>
      <c r="Y87" s="93"/>
      <c r="Z87" s="93"/>
      <c r="AA87" s="93"/>
      <c r="AB87" s="93"/>
      <c r="AC87" s="93"/>
      <c r="AD87" s="93"/>
      <c r="AE87" s="93"/>
      <c r="AF87" s="93"/>
      <c r="AG87" s="94"/>
      <c r="AH87" s="94"/>
      <c r="AI87" s="94"/>
      <c r="AJ87" s="94"/>
      <c r="AK87" s="94"/>
      <c r="AL87" s="94"/>
      <c r="AM87" s="94"/>
      <c r="AN87" s="94"/>
      <c r="AO87" s="94"/>
      <c r="AP87" s="94"/>
    </row>
    <row r="88" spans="1:42" s="95" customFormat="1" x14ac:dyDescent="0.2">
      <c r="A88" s="92">
        <v>1967</v>
      </c>
      <c r="B88" s="72" t="s">
        <v>81</v>
      </c>
      <c r="C88" s="73">
        <v>15</v>
      </c>
      <c r="D88" s="64">
        <f t="shared" si="26"/>
        <v>568.5</v>
      </c>
      <c r="E88" s="63">
        <v>37.902999999999999</v>
      </c>
      <c r="F88" s="64">
        <f t="shared" si="27"/>
        <v>165.2</v>
      </c>
      <c r="G88" s="63">
        <v>11.012</v>
      </c>
      <c r="H88" s="64">
        <f t="shared" si="28"/>
        <v>167.1</v>
      </c>
      <c r="I88" s="63">
        <v>11.137363353600001</v>
      </c>
      <c r="J88" s="64">
        <f t="shared" si="33"/>
        <v>165.8</v>
      </c>
      <c r="K88" s="63">
        <v>11.05</v>
      </c>
      <c r="L88" s="64">
        <f t="shared" ref="L88:L103" si="35">ROUND(M88*C88,1)</f>
        <v>220.2</v>
      </c>
      <c r="M88" s="63">
        <v>14.68</v>
      </c>
      <c r="N88" s="64">
        <f t="shared" si="29"/>
        <v>170.9</v>
      </c>
      <c r="O88" s="63">
        <v>11.394</v>
      </c>
      <c r="P88" s="74">
        <f t="shared" si="34"/>
        <v>226.3</v>
      </c>
      <c r="Q88" s="74">
        <f t="shared" si="34"/>
        <v>267.60000000000002</v>
      </c>
      <c r="R88" s="74">
        <f t="shared" si="34"/>
        <v>242.8</v>
      </c>
      <c r="S88" s="74">
        <f t="shared" si="32"/>
        <v>358.4</v>
      </c>
      <c r="T88" s="74">
        <f t="shared" si="31"/>
        <v>495.5</v>
      </c>
      <c r="U88" s="70">
        <f t="shared" si="30"/>
        <v>275.7</v>
      </c>
      <c r="V88" s="70">
        <f t="shared" si="30"/>
        <v>350.9</v>
      </c>
      <c r="W88" s="93"/>
      <c r="X88" s="93"/>
      <c r="Y88" s="93"/>
      <c r="Z88" s="93"/>
      <c r="AA88" s="93"/>
      <c r="AB88" s="93"/>
      <c r="AC88" s="93"/>
      <c r="AD88" s="93"/>
      <c r="AE88" s="93"/>
      <c r="AF88" s="93"/>
      <c r="AG88" s="94"/>
      <c r="AH88" s="94"/>
      <c r="AI88" s="94"/>
      <c r="AJ88" s="94"/>
      <c r="AK88" s="94"/>
      <c r="AL88" s="94"/>
      <c r="AM88" s="94"/>
      <c r="AN88" s="94"/>
      <c r="AO88" s="94"/>
      <c r="AP88" s="94"/>
    </row>
    <row r="89" spans="1:42" s="95" customFormat="1" x14ac:dyDescent="0.2">
      <c r="A89" s="97">
        <v>1995</v>
      </c>
      <c r="B89" s="72" t="s">
        <v>147</v>
      </c>
      <c r="C89" s="73">
        <v>10</v>
      </c>
      <c r="D89" s="64">
        <f t="shared" si="26"/>
        <v>379</v>
      </c>
      <c r="E89" s="63">
        <v>37.902999999999999</v>
      </c>
      <c r="F89" s="64">
        <f t="shared" si="27"/>
        <v>110.1</v>
      </c>
      <c r="G89" s="63">
        <v>11.012</v>
      </c>
      <c r="H89" s="64">
        <f t="shared" si="28"/>
        <v>111.3</v>
      </c>
      <c r="I89" s="63">
        <v>11.129453294400001</v>
      </c>
      <c r="J89" s="64">
        <f t="shared" si="33"/>
        <v>110.5</v>
      </c>
      <c r="K89" s="63">
        <v>11.05</v>
      </c>
      <c r="L89" s="64">
        <f t="shared" si="35"/>
        <v>146.80000000000001</v>
      </c>
      <c r="M89" s="63">
        <v>14.68</v>
      </c>
      <c r="N89" s="64">
        <f t="shared" si="29"/>
        <v>113.9</v>
      </c>
      <c r="O89" s="63">
        <v>11.394</v>
      </c>
      <c r="P89" s="74">
        <f t="shared" si="34"/>
        <v>150.9</v>
      </c>
      <c r="Q89" s="74">
        <f t="shared" si="34"/>
        <v>178.4</v>
      </c>
      <c r="R89" s="74">
        <f t="shared" si="34"/>
        <v>161.9</v>
      </c>
      <c r="S89" s="74">
        <f t="shared" si="32"/>
        <v>239</v>
      </c>
      <c r="T89" s="74">
        <f t="shared" si="31"/>
        <v>330.4</v>
      </c>
      <c r="U89" s="70">
        <f t="shared" si="30"/>
        <v>183.6</v>
      </c>
      <c r="V89" s="70">
        <f t="shared" si="30"/>
        <v>233.7</v>
      </c>
      <c r="W89" s="93"/>
      <c r="X89" s="93"/>
      <c r="Y89" s="93"/>
      <c r="Z89" s="93"/>
      <c r="AA89" s="93"/>
      <c r="AB89" s="93"/>
      <c r="AC89" s="93"/>
      <c r="AD89" s="93"/>
      <c r="AE89" s="93"/>
      <c r="AF89" s="93"/>
      <c r="AG89" s="94"/>
      <c r="AH89" s="94"/>
      <c r="AI89" s="94"/>
      <c r="AJ89" s="94"/>
      <c r="AK89" s="94"/>
      <c r="AL89" s="94"/>
      <c r="AM89" s="94"/>
      <c r="AN89" s="94"/>
      <c r="AO89" s="94"/>
      <c r="AP89" s="94"/>
    </row>
    <row r="90" spans="1:42" s="95" customFormat="1" x14ac:dyDescent="0.2">
      <c r="A90" s="92">
        <v>1996</v>
      </c>
      <c r="B90" s="72" t="s">
        <v>80</v>
      </c>
      <c r="C90" s="73">
        <v>6</v>
      </c>
      <c r="D90" s="64">
        <f t="shared" si="26"/>
        <v>227.4</v>
      </c>
      <c r="E90" s="63">
        <v>37.902999999999999</v>
      </c>
      <c r="F90" s="64">
        <f t="shared" si="27"/>
        <v>66.099999999999994</v>
      </c>
      <c r="G90" s="63">
        <v>11.012</v>
      </c>
      <c r="H90" s="64">
        <f t="shared" si="28"/>
        <v>66.8</v>
      </c>
      <c r="I90" s="63">
        <v>11.133408324000001</v>
      </c>
      <c r="J90" s="64">
        <f t="shared" si="33"/>
        <v>66.3</v>
      </c>
      <c r="K90" s="63">
        <v>11.05</v>
      </c>
      <c r="L90" s="64">
        <f t="shared" si="35"/>
        <v>88.1</v>
      </c>
      <c r="M90" s="63">
        <v>14.68</v>
      </c>
      <c r="N90" s="64">
        <f t="shared" si="29"/>
        <v>68.400000000000006</v>
      </c>
      <c r="O90" s="63">
        <v>11.394</v>
      </c>
      <c r="P90" s="74">
        <f t="shared" si="34"/>
        <v>90.5</v>
      </c>
      <c r="Q90" s="74">
        <f t="shared" si="34"/>
        <v>107</v>
      </c>
      <c r="R90" s="74">
        <f t="shared" si="34"/>
        <v>97.1</v>
      </c>
      <c r="S90" s="74">
        <f t="shared" si="32"/>
        <v>143.4</v>
      </c>
      <c r="T90" s="74">
        <f t="shared" si="31"/>
        <v>198.2</v>
      </c>
      <c r="U90" s="70">
        <f t="shared" si="30"/>
        <v>110.2</v>
      </c>
      <c r="V90" s="70">
        <f t="shared" si="30"/>
        <v>140.30000000000001</v>
      </c>
      <c r="W90" s="93"/>
      <c r="X90" s="93"/>
      <c r="Y90" s="93"/>
      <c r="Z90" s="93"/>
      <c r="AA90" s="93"/>
      <c r="AB90" s="93"/>
      <c r="AC90" s="93"/>
      <c r="AD90" s="93"/>
      <c r="AE90" s="93"/>
      <c r="AF90" s="93"/>
      <c r="AG90" s="94"/>
      <c r="AH90" s="94"/>
      <c r="AI90" s="94"/>
      <c r="AJ90" s="94"/>
      <c r="AK90" s="94"/>
      <c r="AL90" s="94"/>
      <c r="AM90" s="94"/>
      <c r="AN90" s="94"/>
      <c r="AO90" s="94"/>
      <c r="AP90" s="94"/>
    </row>
    <row r="91" spans="1:42" s="95" customFormat="1" x14ac:dyDescent="0.2">
      <c r="A91" s="97">
        <v>1997</v>
      </c>
      <c r="B91" s="72" t="s">
        <v>148</v>
      </c>
      <c r="C91" s="73">
        <v>3</v>
      </c>
      <c r="D91" s="64">
        <f t="shared" si="26"/>
        <v>113.7</v>
      </c>
      <c r="E91" s="63">
        <v>37.902999999999999</v>
      </c>
      <c r="F91" s="64">
        <f t="shared" si="27"/>
        <v>33</v>
      </c>
      <c r="G91" s="63">
        <v>11.012</v>
      </c>
      <c r="H91" s="64">
        <f t="shared" si="28"/>
        <v>33.299999999999997</v>
      </c>
      <c r="I91" s="63">
        <v>11.113633176000002</v>
      </c>
      <c r="J91" s="64">
        <f t="shared" si="33"/>
        <v>33.200000000000003</v>
      </c>
      <c r="K91" s="63">
        <v>11.05</v>
      </c>
      <c r="L91" s="64">
        <f t="shared" si="35"/>
        <v>44</v>
      </c>
      <c r="M91" s="63">
        <v>14.68</v>
      </c>
      <c r="N91" s="64">
        <f t="shared" si="29"/>
        <v>34.200000000000003</v>
      </c>
      <c r="O91" s="63">
        <v>11.394</v>
      </c>
      <c r="P91" s="74">
        <f t="shared" si="34"/>
        <v>45.3</v>
      </c>
      <c r="Q91" s="74">
        <f t="shared" si="34"/>
        <v>53.5</v>
      </c>
      <c r="R91" s="74">
        <f t="shared" si="34"/>
        <v>48.6</v>
      </c>
      <c r="S91" s="74">
        <f t="shared" si="32"/>
        <v>71.7</v>
      </c>
      <c r="T91" s="74">
        <f t="shared" si="31"/>
        <v>99.1</v>
      </c>
      <c r="U91" s="70">
        <f t="shared" si="30"/>
        <v>54.9</v>
      </c>
      <c r="V91" s="70">
        <f t="shared" si="30"/>
        <v>69.900000000000006</v>
      </c>
      <c r="W91" s="93"/>
      <c r="X91" s="93"/>
      <c r="Y91" s="93"/>
      <c r="Z91" s="93"/>
      <c r="AA91" s="93"/>
      <c r="AB91" s="93"/>
      <c r="AC91" s="93"/>
      <c r="AD91" s="93"/>
      <c r="AE91" s="93"/>
      <c r="AF91" s="93"/>
      <c r="AG91" s="94"/>
      <c r="AH91" s="94"/>
      <c r="AI91" s="94"/>
      <c r="AJ91" s="94"/>
      <c r="AK91" s="94"/>
      <c r="AL91" s="94"/>
      <c r="AM91" s="94"/>
      <c r="AN91" s="94"/>
      <c r="AO91" s="94"/>
      <c r="AP91" s="94"/>
    </row>
    <row r="92" spans="1:42" s="95" customFormat="1" x14ac:dyDescent="0.2">
      <c r="A92" s="92">
        <v>2712</v>
      </c>
      <c r="B92" s="72" t="s">
        <v>82</v>
      </c>
      <c r="C92" s="73">
        <v>24</v>
      </c>
      <c r="D92" s="64">
        <f t="shared" si="26"/>
        <v>909.7</v>
      </c>
      <c r="E92" s="63">
        <v>37.902999999999999</v>
      </c>
      <c r="F92" s="64">
        <f t="shared" si="27"/>
        <v>264.3</v>
      </c>
      <c r="G92" s="63">
        <v>11.012</v>
      </c>
      <c r="H92" s="64">
        <f t="shared" si="28"/>
        <v>267.2</v>
      </c>
      <c r="I92" s="63">
        <v>11.133408324000001</v>
      </c>
      <c r="J92" s="64">
        <f t="shared" si="33"/>
        <v>265.2</v>
      </c>
      <c r="K92" s="63">
        <v>11.05</v>
      </c>
      <c r="L92" s="64">
        <f t="shared" si="35"/>
        <v>352.3</v>
      </c>
      <c r="M92" s="63">
        <v>14.68</v>
      </c>
      <c r="N92" s="64">
        <f t="shared" si="29"/>
        <v>273.5</v>
      </c>
      <c r="O92" s="63">
        <v>11.394</v>
      </c>
      <c r="P92" s="74">
        <f t="shared" si="34"/>
        <v>362.1</v>
      </c>
      <c r="Q92" s="74">
        <f t="shared" si="34"/>
        <v>428.1</v>
      </c>
      <c r="R92" s="74">
        <f t="shared" si="34"/>
        <v>388.5</v>
      </c>
      <c r="S92" s="74">
        <f t="shared" si="32"/>
        <v>573.5</v>
      </c>
      <c r="T92" s="74">
        <f t="shared" si="31"/>
        <v>792.9</v>
      </c>
      <c r="U92" s="70">
        <f t="shared" si="30"/>
        <v>440.9</v>
      </c>
      <c r="V92" s="70">
        <f t="shared" si="30"/>
        <v>561.1</v>
      </c>
      <c r="W92" s="93"/>
      <c r="X92" s="93"/>
      <c r="Y92" s="93"/>
      <c r="Z92" s="93"/>
      <c r="AA92" s="93"/>
      <c r="AB92" s="93"/>
      <c r="AC92" s="93"/>
      <c r="AD92" s="93"/>
      <c r="AE92" s="93"/>
      <c r="AF92" s="93"/>
      <c r="AG92" s="94"/>
      <c r="AH92" s="94"/>
      <c r="AI92" s="94"/>
      <c r="AJ92" s="94"/>
      <c r="AK92" s="94"/>
      <c r="AL92" s="94"/>
      <c r="AM92" s="94"/>
      <c r="AN92" s="94"/>
      <c r="AO92" s="94"/>
      <c r="AP92" s="94"/>
    </row>
    <row r="93" spans="1:42" s="95" customFormat="1" x14ac:dyDescent="0.2">
      <c r="A93" s="92">
        <v>2713</v>
      </c>
      <c r="B93" s="72" t="s">
        <v>83</v>
      </c>
      <c r="C93" s="73">
        <v>18.399999999999999</v>
      </c>
      <c r="D93" s="64">
        <f t="shared" si="26"/>
        <v>697.4</v>
      </c>
      <c r="E93" s="63">
        <v>37.902999999999999</v>
      </c>
      <c r="F93" s="64">
        <f t="shared" si="27"/>
        <v>202.6</v>
      </c>
      <c r="G93" s="63">
        <v>11.012</v>
      </c>
      <c r="H93" s="64">
        <f t="shared" si="28"/>
        <v>205</v>
      </c>
      <c r="I93" s="63">
        <v>11.142866003478265</v>
      </c>
      <c r="J93" s="64">
        <f t="shared" si="33"/>
        <v>203.3</v>
      </c>
      <c r="K93" s="63">
        <v>11.05</v>
      </c>
      <c r="L93" s="64">
        <f t="shared" si="35"/>
        <v>270.10000000000002</v>
      </c>
      <c r="M93" s="63">
        <v>14.68</v>
      </c>
      <c r="N93" s="64">
        <f t="shared" si="29"/>
        <v>209.6</v>
      </c>
      <c r="O93" s="63">
        <v>11.394</v>
      </c>
      <c r="P93" s="74">
        <f t="shared" si="34"/>
        <v>277.60000000000002</v>
      </c>
      <c r="Q93" s="74">
        <f t="shared" si="34"/>
        <v>328.2</v>
      </c>
      <c r="R93" s="74">
        <f t="shared" si="34"/>
        <v>297.89999999999998</v>
      </c>
      <c r="S93" s="74">
        <f t="shared" si="32"/>
        <v>439.7</v>
      </c>
      <c r="T93" s="74">
        <f t="shared" si="31"/>
        <v>607.9</v>
      </c>
      <c r="U93" s="70">
        <f t="shared" si="30"/>
        <v>338.3</v>
      </c>
      <c r="V93" s="70">
        <f t="shared" si="30"/>
        <v>430.5</v>
      </c>
      <c r="W93" s="93"/>
      <c r="X93" s="93"/>
      <c r="Y93" s="93"/>
      <c r="Z93" s="93"/>
      <c r="AA93" s="93"/>
      <c r="AB93" s="93"/>
      <c r="AC93" s="93"/>
      <c r="AD93" s="93"/>
      <c r="AE93" s="93"/>
      <c r="AF93" s="93"/>
      <c r="AG93" s="94"/>
      <c r="AH93" s="94"/>
      <c r="AI93" s="94"/>
      <c r="AJ93" s="94"/>
      <c r="AK93" s="94"/>
      <c r="AL93" s="94"/>
      <c r="AM93" s="94"/>
      <c r="AN93" s="94"/>
      <c r="AO93" s="94"/>
      <c r="AP93" s="94"/>
    </row>
    <row r="94" spans="1:42" s="95" customFormat="1" x14ac:dyDescent="0.2">
      <c r="A94" s="92">
        <v>3273</v>
      </c>
      <c r="B94" s="72" t="s">
        <v>84</v>
      </c>
      <c r="C94" s="73">
        <v>6.5</v>
      </c>
      <c r="D94" s="64">
        <f t="shared" si="26"/>
        <v>246.4</v>
      </c>
      <c r="E94" s="63">
        <v>37.902999999999999</v>
      </c>
      <c r="F94" s="64">
        <f t="shared" si="27"/>
        <v>71.599999999999994</v>
      </c>
      <c r="G94" s="63">
        <v>11.012</v>
      </c>
      <c r="H94" s="64">
        <f t="shared" si="28"/>
        <v>72.5</v>
      </c>
      <c r="I94" s="63">
        <v>11.153183472000002</v>
      </c>
      <c r="J94" s="64">
        <f t="shared" si="33"/>
        <v>71.8</v>
      </c>
      <c r="K94" s="63">
        <v>11.05</v>
      </c>
      <c r="L94" s="64">
        <f t="shared" si="35"/>
        <v>95.4</v>
      </c>
      <c r="M94" s="63">
        <v>14.68</v>
      </c>
      <c r="N94" s="64">
        <f t="shared" si="29"/>
        <v>74.099999999999994</v>
      </c>
      <c r="O94" s="63">
        <v>11.394</v>
      </c>
      <c r="P94" s="74">
        <f t="shared" si="34"/>
        <v>98.1</v>
      </c>
      <c r="Q94" s="74">
        <f t="shared" si="34"/>
        <v>116</v>
      </c>
      <c r="R94" s="74">
        <f t="shared" si="34"/>
        <v>105.2</v>
      </c>
      <c r="S94" s="74">
        <f t="shared" si="32"/>
        <v>155.30000000000001</v>
      </c>
      <c r="T94" s="74">
        <f t="shared" si="31"/>
        <v>214.7</v>
      </c>
      <c r="U94" s="70">
        <f t="shared" ref="U94:V103" si="36">ROUND($H94*U$6,1)</f>
        <v>119.6</v>
      </c>
      <c r="V94" s="70">
        <f t="shared" si="36"/>
        <v>152.30000000000001</v>
      </c>
      <c r="W94" s="93"/>
      <c r="X94" s="93"/>
      <c r="Y94" s="93"/>
      <c r="Z94" s="93"/>
      <c r="AA94" s="93"/>
      <c r="AB94" s="93"/>
      <c r="AC94" s="93"/>
      <c r="AD94" s="93"/>
      <c r="AE94" s="93"/>
      <c r="AF94" s="93"/>
      <c r="AG94" s="94"/>
      <c r="AH94" s="94"/>
      <c r="AI94" s="94"/>
      <c r="AJ94" s="94"/>
      <c r="AK94" s="94"/>
      <c r="AL94" s="94"/>
      <c r="AM94" s="94"/>
      <c r="AN94" s="94"/>
      <c r="AO94" s="94"/>
      <c r="AP94" s="94"/>
    </row>
    <row r="95" spans="1:42" s="95" customFormat="1" x14ac:dyDescent="0.2">
      <c r="A95" s="92">
        <v>3275</v>
      </c>
      <c r="B95" s="72" t="s">
        <v>85</v>
      </c>
      <c r="C95" s="73">
        <v>6.5</v>
      </c>
      <c r="D95" s="64">
        <f t="shared" si="26"/>
        <v>246.4</v>
      </c>
      <c r="E95" s="63">
        <v>37.902999999999999</v>
      </c>
      <c r="F95" s="64">
        <f t="shared" si="27"/>
        <v>71.599999999999994</v>
      </c>
      <c r="G95" s="63">
        <v>11.012</v>
      </c>
      <c r="H95" s="64">
        <f t="shared" si="28"/>
        <v>72.5</v>
      </c>
      <c r="I95" s="63">
        <v>11.153183472000002</v>
      </c>
      <c r="J95" s="64">
        <f t="shared" si="33"/>
        <v>71.8</v>
      </c>
      <c r="K95" s="63">
        <v>11.05</v>
      </c>
      <c r="L95" s="64">
        <f t="shared" si="35"/>
        <v>95.4</v>
      </c>
      <c r="M95" s="63">
        <v>14.68</v>
      </c>
      <c r="N95" s="64">
        <f t="shared" si="29"/>
        <v>74.099999999999994</v>
      </c>
      <c r="O95" s="63">
        <v>11.394</v>
      </c>
      <c r="P95" s="74">
        <f t="shared" si="34"/>
        <v>98.1</v>
      </c>
      <c r="Q95" s="74">
        <f t="shared" si="34"/>
        <v>116</v>
      </c>
      <c r="R95" s="74">
        <f t="shared" si="34"/>
        <v>105.2</v>
      </c>
      <c r="S95" s="74">
        <f t="shared" si="32"/>
        <v>155.30000000000001</v>
      </c>
      <c r="T95" s="74">
        <f t="shared" si="31"/>
        <v>214.7</v>
      </c>
      <c r="U95" s="70">
        <f t="shared" si="36"/>
        <v>119.6</v>
      </c>
      <c r="V95" s="70">
        <f t="shared" si="36"/>
        <v>152.30000000000001</v>
      </c>
      <c r="W95" s="93"/>
      <c r="X95" s="93"/>
      <c r="Y95" s="93"/>
      <c r="Z95" s="93"/>
      <c r="AA95" s="93"/>
      <c r="AB95" s="93"/>
      <c r="AC95" s="93"/>
      <c r="AD95" s="93"/>
      <c r="AE95" s="93"/>
      <c r="AF95" s="93"/>
      <c r="AG95" s="94"/>
      <c r="AH95" s="94"/>
      <c r="AI95" s="94"/>
      <c r="AJ95" s="94"/>
      <c r="AK95" s="94"/>
      <c r="AL95" s="94"/>
      <c r="AM95" s="94"/>
      <c r="AN95" s="94"/>
      <c r="AO95" s="94"/>
      <c r="AP95" s="94"/>
    </row>
    <row r="96" spans="1:42" s="95" customFormat="1" x14ac:dyDescent="0.2">
      <c r="A96" s="98">
        <v>3628</v>
      </c>
      <c r="B96" s="99" t="s">
        <v>88</v>
      </c>
      <c r="C96" s="100">
        <v>50</v>
      </c>
      <c r="D96" s="64">
        <f t="shared" si="26"/>
        <v>1895.2</v>
      </c>
      <c r="E96" s="63">
        <v>37.902999999999999</v>
      </c>
      <c r="F96" s="64">
        <f t="shared" si="27"/>
        <v>524.9</v>
      </c>
      <c r="G96" s="63">
        <v>10.497999999999999</v>
      </c>
      <c r="H96" s="64">
        <f t="shared" si="28"/>
        <v>530.79999999999995</v>
      </c>
      <c r="I96" s="63">
        <v>10.616881458240002</v>
      </c>
      <c r="J96" s="64">
        <f t="shared" si="33"/>
        <v>527.5</v>
      </c>
      <c r="K96" s="63">
        <v>10.55</v>
      </c>
      <c r="L96" s="64">
        <f t="shared" si="35"/>
        <v>700.2</v>
      </c>
      <c r="M96" s="63">
        <v>14.004</v>
      </c>
      <c r="N96" s="64">
        <f t="shared" si="29"/>
        <v>569.70000000000005</v>
      </c>
      <c r="O96" s="63">
        <v>11.394</v>
      </c>
      <c r="P96" s="74">
        <f t="shared" si="34"/>
        <v>719.1</v>
      </c>
      <c r="Q96" s="74">
        <f t="shared" si="34"/>
        <v>850.3</v>
      </c>
      <c r="R96" s="74">
        <f t="shared" si="34"/>
        <v>771.6</v>
      </c>
      <c r="S96" s="74">
        <f t="shared" si="32"/>
        <v>1139</v>
      </c>
      <c r="T96" s="74">
        <f t="shared" si="31"/>
        <v>1574.7</v>
      </c>
      <c r="U96" s="70">
        <f t="shared" si="36"/>
        <v>875.8</v>
      </c>
      <c r="V96" s="70">
        <f t="shared" si="36"/>
        <v>1114.7</v>
      </c>
      <c r="W96" s="93"/>
      <c r="X96" s="93"/>
      <c r="Y96" s="93"/>
      <c r="Z96" s="93"/>
      <c r="AA96" s="93"/>
      <c r="AB96" s="93"/>
      <c r="AC96" s="93"/>
      <c r="AD96" s="93"/>
      <c r="AE96" s="93"/>
      <c r="AF96" s="93"/>
      <c r="AG96" s="94"/>
      <c r="AH96" s="94"/>
      <c r="AI96" s="94"/>
      <c r="AJ96" s="94"/>
      <c r="AK96" s="94"/>
      <c r="AL96" s="94"/>
      <c r="AM96" s="94"/>
      <c r="AN96" s="94"/>
      <c r="AO96" s="94"/>
      <c r="AP96" s="94"/>
    </row>
    <row r="97" spans="1:42" s="95" customFormat="1" x14ac:dyDescent="0.2">
      <c r="A97" s="98" t="s">
        <v>164</v>
      </c>
      <c r="B97" s="99" t="s">
        <v>89</v>
      </c>
      <c r="C97" s="100">
        <v>50</v>
      </c>
      <c r="D97" s="64">
        <f t="shared" si="26"/>
        <v>1895.2</v>
      </c>
      <c r="E97" s="63">
        <v>37.902999999999999</v>
      </c>
      <c r="F97" s="64">
        <f t="shared" si="27"/>
        <v>524.9</v>
      </c>
      <c r="G97" s="63">
        <v>10.497999999999999</v>
      </c>
      <c r="H97" s="64">
        <f t="shared" si="28"/>
        <v>530.79999999999995</v>
      </c>
      <c r="I97" s="63">
        <v>10.616881458240002</v>
      </c>
      <c r="J97" s="64">
        <f t="shared" si="33"/>
        <v>527.5</v>
      </c>
      <c r="K97" s="63">
        <v>10.55</v>
      </c>
      <c r="L97" s="64">
        <f t="shared" si="35"/>
        <v>700.2</v>
      </c>
      <c r="M97" s="63">
        <v>14.004</v>
      </c>
      <c r="N97" s="64">
        <f t="shared" si="29"/>
        <v>569.70000000000005</v>
      </c>
      <c r="O97" s="63">
        <v>11.394</v>
      </c>
      <c r="P97" s="74">
        <f t="shared" si="34"/>
        <v>719.1</v>
      </c>
      <c r="Q97" s="74">
        <f t="shared" si="34"/>
        <v>850.3</v>
      </c>
      <c r="R97" s="74">
        <f t="shared" si="34"/>
        <v>771.6</v>
      </c>
      <c r="S97" s="74">
        <f t="shared" si="32"/>
        <v>1139</v>
      </c>
      <c r="T97" s="74">
        <f t="shared" si="31"/>
        <v>1574.7</v>
      </c>
      <c r="U97" s="70">
        <f t="shared" si="36"/>
        <v>875.8</v>
      </c>
      <c r="V97" s="70">
        <f t="shared" si="36"/>
        <v>1114.7</v>
      </c>
      <c r="W97" s="93"/>
      <c r="X97" s="93"/>
      <c r="Y97" s="93"/>
      <c r="Z97" s="93"/>
      <c r="AA97" s="93"/>
      <c r="AB97" s="93"/>
      <c r="AC97" s="93"/>
      <c r="AD97" s="93"/>
      <c r="AE97" s="93"/>
      <c r="AF97" s="93"/>
      <c r="AG97" s="94"/>
      <c r="AH97" s="94"/>
      <c r="AI97" s="94"/>
      <c r="AJ97" s="94"/>
      <c r="AK97" s="94"/>
      <c r="AL97" s="94"/>
      <c r="AM97" s="94"/>
      <c r="AN97" s="94"/>
      <c r="AO97" s="94"/>
      <c r="AP97" s="94"/>
    </row>
    <row r="98" spans="1:42" s="95" customFormat="1" x14ac:dyDescent="0.2">
      <c r="A98" s="98" t="s">
        <v>165</v>
      </c>
      <c r="B98" s="99" t="s">
        <v>90</v>
      </c>
      <c r="C98" s="100">
        <v>8.4</v>
      </c>
      <c r="D98" s="64">
        <f t="shared" ref="D98:D103" si="37">ROUND(E98*C98,1)</f>
        <v>318.39999999999998</v>
      </c>
      <c r="E98" s="63">
        <v>37.902999999999999</v>
      </c>
      <c r="F98" s="64">
        <f t="shared" ref="F98:F103" si="38">ROUND(G98*C98,1)</f>
        <v>106.8</v>
      </c>
      <c r="G98" s="63">
        <v>12.718</v>
      </c>
      <c r="H98" s="64">
        <f t="shared" si="28"/>
        <v>108.4</v>
      </c>
      <c r="I98" s="63">
        <v>12.903284070000002</v>
      </c>
      <c r="J98" s="101">
        <f t="shared" si="33"/>
        <v>107.5</v>
      </c>
      <c r="K98" s="63">
        <v>12.798</v>
      </c>
      <c r="L98" s="64">
        <f t="shared" si="35"/>
        <v>142.69999999999999</v>
      </c>
      <c r="M98" s="63">
        <v>16.988</v>
      </c>
      <c r="N98" s="64">
        <f t="shared" si="29"/>
        <v>95.7</v>
      </c>
      <c r="O98" s="63">
        <v>11.394</v>
      </c>
      <c r="P98" s="74">
        <f t="shared" si="34"/>
        <v>146.4</v>
      </c>
      <c r="Q98" s="74">
        <f t="shared" si="34"/>
        <v>173.1</v>
      </c>
      <c r="R98" s="74">
        <f t="shared" si="34"/>
        <v>157</v>
      </c>
      <c r="S98" s="74">
        <f t="shared" si="32"/>
        <v>231.8</v>
      </c>
      <c r="T98" s="74">
        <f t="shared" si="31"/>
        <v>320.5</v>
      </c>
      <c r="U98" s="70">
        <f t="shared" si="36"/>
        <v>178.9</v>
      </c>
      <c r="V98" s="70">
        <f t="shared" si="36"/>
        <v>227.6</v>
      </c>
      <c r="W98" s="93"/>
      <c r="X98" s="93"/>
      <c r="Y98" s="93"/>
      <c r="Z98" s="93"/>
      <c r="AA98" s="93"/>
      <c r="AB98" s="93"/>
      <c r="AC98" s="93"/>
      <c r="AD98" s="93"/>
      <c r="AE98" s="93"/>
      <c r="AF98" s="93"/>
      <c r="AG98" s="94"/>
      <c r="AH98" s="94"/>
      <c r="AI98" s="94"/>
      <c r="AJ98" s="94"/>
      <c r="AK98" s="94"/>
      <c r="AL98" s="94"/>
      <c r="AM98" s="94"/>
      <c r="AN98" s="94"/>
      <c r="AO98" s="94"/>
      <c r="AP98" s="94"/>
    </row>
    <row r="99" spans="1:42" s="95" customFormat="1" x14ac:dyDescent="0.2">
      <c r="A99" s="98" t="s">
        <v>166</v>
      </c>
      <c r="B99" s="99" t="s">
        <v>91</v>
      </c>
      <c r="C99" s="100">
        <v>32.6</v>
      </c>
      <c r="D99" s="64">
        <f t="shared" si="37"/>
        <v>1235.5999999999999</v>
      </c>
      <c r="E99" s="63">
        <v>37.902999999999999</v>
      </c>
      <c r="F99" s="64">
        <f t="shared" si="38"/>
        <v>414.6</v>
      </c>
      <c r="G99" s="63">
        <v>12.718</v>
      </c>
      <c r="H99" s="64">
        <f t="shared" si="28"/>
        <v>445</v>
      </c>
      <c r="I99" s="63">
        <v>13.649226346285717</v>
      </c>
      <c r="J99" s="101">
        <f t="shared" si="33"/>
        <v>417.2</v>
      </c>
      <c r="K99" s="63">
        <v>12.798</v>
      </c>
      <c r="L99" s="64">
        <f t="shared" si="35"/>
        <v>553.79999999999995</v>
      </c>
      <c r="M99" s="63">
        <v>16.988</v>
      </c>
      <c r="N99" s="64">
        <f t="shared" si="29"/>
        <v>371.4</v>
      </c>
      <c r="O99" s="63">
        <v>11.394</v>
      </c>
      <c r="P99" s="74">
        <f t="shared" si="34"/>
        <v>568</v>
      </c>
      <c r="Q99" s="74">
        <f t="shared" si="34"/>
        <v>671.7</v>
      </c>
      <c r="R99" s="74">
        <f t="shared" si="34"/>
        <v>609.5</v>
      </c>
      <c r="S99" s="74">
        <f t="shared" si="32"/>
        <v>899.7</v>
      </c>
      <c r="T99" s="74">
        <f t="shared" si="31"/>
        <v>1243.8</v>
      </c>
      <c r="U99" s="70">
        <f t="shared" si="36"/>
        <v>734.3</v>
      </c>
      <c r="V99" s="70">
        <f t="shared" si="36"/>
        <v>934.5</v>
      </c>
      <c r="W99" s="93"/>
      <c r="X99" s="93"/>
      <c r="Y99" s="93"/>
      <c r="Z99" s="93"/>
      <c r="AA99" s="93"/>
      <c r="AB99" s="93"/>
      <c r="AC99" s="93"/>
      <c r="AD99" s="93"/>
      <c r="AE99" s="93"/>
      <c r="AF99" s="93"/>
      <c r="AG99" s="94"/>
      <c r="AH99" s="94"/>
      <c r="AI99" s="94"/>
      <c r="AJ99" s="94"/>
      <c r="AK99" s="94"/>
      <c r="AL99" s="94"/>
      <c r="AM99" s="94"/>
      <c r="AN99" s="94"/>
      <c r="AO99" s="94"/>
      <c r="AP99" s="94"/>
    </row>
    <row r="100" spans="1:42" s="95" customFormat="1" x14ac:dyDescent="0.2">
      <c r="A100" s="102" t="s">
        <v>129</v>
      </c>
      <c r="B100" s="99" t="s">
        <v>74</v>
      </c>
      <c r="C100" s="100">
        <v>9</v>
      </c>
      <c r="D100" s="103">
        <f t="shared" si="37"/>
        <v>99.5</v>
      </c>
      <c r="E100" s="104">
        <f t="shared" ref="E100:E103" si="39">K100</f>
        <v>11.05</v>
      </c>
      <c r="F100" s="64">
        <f t="shared" si="38"/>
        <v>99.1</v>
      </c>
      <c r="G100" s="63">
        <v>11.012</v>
      </c>
      <c r="H100" s="64">
        <f t="shared" ref="H100:H103" si="40">ROUND(I100*C100,1)</f>
        <v>100.1</v>
      </c>
      <c r="I100" s="63">
        <v>11.126816608000002</v>
      </c>
      <c r="J100" s="101">
        <f t="shared" si="33"/>
        <v>99.5</v>
      </c>
      <c r="K100" s="63">
        <v>11.05</v>
      </c>
      <c r="L100" s="64">
        <f t="shared" si="35"/>
        <v>132.1</v>
      </c>
      <c r="M100" s="63">
        <v>14.68</v>
      </c>
      <c r="N100" s="64">
        <f t="shared" ref="N100:N103" si="41">ROUND(O100*C100,1)</f>
        <v>102.5</v>
      </c>
      <c r="O100" s="63">
        <v>11.394</v>
      </c>
      <c r="P100" s="74">
        <f t="shared" si="34"/>
        <v>135.80000000000001</v>
      </c>
      <c r="Q100" s="74">
        <f t="shared" si="34"/>
        <v>160.6</v>
      </c>
      <c r="R100" s="74">
        <f t="shared" si="34"/>
        <v>145.69999999999999</v>
      </c>
      <c r="S100" s="74">
        <f t="shared" si="32"/>
        <v>215.1</v>
      </c>
      <c r="T100" s="74">
        <f t="shared" si="31"/>
        <v>297.3</v>
      </c>
      <c r="U100" s="70">
        <f t="shared" si="36"/>
        <v>165.2</v>
      </c>
      <c r="V100" s="70">
        <f t="shared" si="36"/>
        <v>210.2</v>
      </c>
      <c r="W100" s="93"/>
      <c r="X100" s="93"/>
      <c r="Y100" s="93"/>
      <c r="Z100" s="93"/>
      <c r="AA100" s="93"/>
      <c r="AB100" s="93"/>
      <c r="AC100" s="93"/>
      <c r="AD100" s="93"/>
      <c r="AE100" s="93"/>
      <c r="AF100" s="93"/>
      <c r="AG100" s="94"/>
      <c r="AH100" s="94"/>
      <c r="AI100" s="94"/>
      <c r="AJ100" s="94"/>
      <c r="AK100" s="94"/>
      <c r="AL100" s="94"/>
      <c r="AM100" s="94"/>
      <c r="AN100" s="94"/>
      <c r="AO100" s="94"/>
      <c r="AP100" s="94"/>
    </row>
    <row r="101" spans="1:42" s="95" customFormat="1" x14ac:dyDescent="0.2">
      <c r="A101" s="102" t="s">
        <v>130</v>
      </c>
      <c r="B101" s="99" t="s">
        <v>75</v>
      </c>
      <c r="C101" s="100">
        <v>13</v>
      </c>
      <c r="D101" s="103">
        <f t="shared" si="37"/>
        <v>143.69999999999999</v>
      </c>
      <c r="E101" s="104">
        <f t="shared" si="39"/>
        <v>11.05</v>
      </c>
      <c r="F101" s="64">
        <f t="shared" si="38"/>
        <v>143.19999999999999</v>
      </c>
      <c r="G101" s="63">
        <v>11.012</v>
      </c>
      <c r="H101" s="64">
        <f t="shared" si="40"/>
        <v>144.80000000000001</v>
      </c>
      <c r="I101" s="63">
        <v>11.134929489230771</v>
      </c>
      <c r="J101" s="101">
        <f t="shared" si="33"/>
        <v>143.69999999999999</v>
      </c>
      <c r="K101" s="63">
        <v>11.05</v>
      </c>
      <c r="L101" s="64">
        <f t="shared" si="35"/>
        <v>190.8</v>
      </c>
      <c r="M101" s="63">
        <v>14.68</v>
      </c>
      <c r="N101" s="64">
        <f t="shared" si="41"/>
        <v>148.1</v>
      </c>
      <c r="O101" s="63">
        <v>11.394</v>
      </c>
      <c r="P101" s="74">
        <f t="shared" si="34"/>
        <v>196.1</v>
      </c>
      <c r="Q101" s="74">
        <f t="shared" si="34"/>
        <v>231.9</v>
      </c>
      <c r="R101" s="74">
        <f t="shared" si="34"/>
        <v>210.4</v>
      </c>
      <c r="S101" s="74">
        <f t="shared" si="32"/>
        <v>310.60000000000002</v>
      </c>
      <c r="T101" s="74">
        <f t="shared" si="31"/>
        <v>429.5</v>
      </c>
      <c r="U101" s="70">
        <f t="shared" si="36"/>
        <v>238.9</v>
      </c>
      <c r="V101" s="70">
        <f t="shared" si="36"/>
        <v>304.10000000000002</v>
      </c>
      <c r="W101" s="93"/>
      <c r="X101" s="93"/>
      <c r="Y101" s="93"/>
      <c r="Z101" s="93"/>
      <c r="AA101" s="93"/>
      <c r="AB101" s="93"/>
      <c r="AC101" s="93"/>
      <c r="AD101" s="93"/>
      <c r="AE101" s="93"/>
      <c r="AF101" s="93"/>
      <c r="AG101" s="94"/>
      <c r="AH101" s="94"/>
      <c r="AI101" s="94"/>
      <c r="AJ101" s="94"/>
      <c r="AK101" s="94"/>
      <c r="AL101" s="94"/>
      <c r="AM101" s="94"/>
      <c r="AN101" s="94"/>
      <c r="AO101" s="94"/>
      <c r="AP101" s="94"/>
    </row>
    <row r="102" spans="1:42" s="95" customFormat="1" x14ac:dyDescent="0.2">
      <c r="A102" s="102" t="s">
        <v>131</v>
      </c>
      <c r="B102" s="99" t="s">
        <v>86</v>
      </c>
      <c r="C102" s="100">
        <v>50</v>
      </c>
      <c r="D102" s="103">
        <f t="shared" si="37"/>
        <v>527.5</v>
      </c>
      <c r="E102" s="104">
        <f t="shared" si="39"/>
        <v>10.55</v>
      </c>
      <c r="F102" s="64">
        <f t="shared" si="38"/>
        <v>524.9</v>
      </c>
      <c r="G102" s="63">
        <v>10.497999999999999</v>
      </c>
      <c r="H102" s="64">
        <f t="shared" si="40"/>
        <v>530.79999999999995</v>
      </c>
      <c r="I102" s="63">
        <v>10.616881458240002</v>
      </c>
      <c r="J102" s="101">
        <f t="shared" si="33"/>
        <v>527.5</v>
      </c>
      <c r="K102" s="63">
        <v>10.55</v>
      </c>
      <c r="L102" s="64">
        <f t="shared" si="35"/>
        <v>700.2</v>
      </c>
      <c r="M102" s="63">
        <v>14.004</v>
      </c>
      <c r="N102" s="64">
        <f t="shared" si="41"/>
        <v>543.1</v>
      </c>
      <c r="O102" s="63">
        <v>10.861000000000001</v>
      </c>
      <c r="P102" s="74">
        <f t="shared" si="34"/>
        <v>719.1</v>
      </c>
      <c r="Q102" s="74">
        <f t="shared" si="34"/>
        <v>850.3</v>
      </c>
      <c r="R102" s="74">
        <f t="shared" si="34"/>
        <v>771.6</v>
      </c>
      <c r="S102" s="74">
        <f t="shared" si="32"/>
        <v>1139</v>
      </c>
      <c r="T102" s="74">
        <f t="shared" si="31"/>
        <v>1574.7</v>
      </c>
      <c r="U102" s="70">
        <f t="shared" si="36"/>
        <v>875.8</v>
      </c>
      <c r="V102" s="70">
        <f t="shared" si="36"/>
        <v>1114.7</v>
      </c>
      <c r="W102" s="93"/>
      <c r="X102" s="93"/>
      <c r="Y102" s="93"/>
      <c r="Z102" s="93"/>
      <c r="AA102" s="93"/>
      <c r="AB102" s="93"/>
      <c r="AC102" s="93"/>
      <c r="AD102" s="93"/>
      <c r="AE102" s="93"/>
      <c r="AF102" s="93"/>
      <c r="AG102" s="94"/>
      <c r="AH102" s="94"/>
      <c r="AI102" s="94"/>
      <c r="AJ102" s="94"/>
      <c r="AK102" s="94"/>
      <c r="AL102" s="94"/>
      <c r="AM102" s="94"/>
      <c r="AN102" s="94"/>
      <c r="AO102" s="94"/>
      <c r="AP102" s="94"/>
    </row>
    <row r="103" spans="1:42" s="95" customFormat="1" x14ac:dyDescent="0.2">
      <c r="A103" s="102" t="s">
        <v>132</v>
      </c>
      <c r="B103" s="99" t="s">
        <v>87</v>
      </c>
      <c r="C103" s="100">
        <v>50</v>
      </c>
      <c r="D103" s="103">
        <f t="shared" si="37"/>
        <v>527.5</v>
      </c>
      <c r="E103" s="104">
        <f t="shared" si="39"/>
        <v>10.55</v>
      </c>
      <c r="F103" s="64">
        <f t="shared" si="38"/>
        <v>524.9</v>
      </c>
      <c r="G103" s="63">
        <v>10.497999999999999</v>
      </c>
      <c r="H103" s="64">
        <f t="shared" si="40"/>
        <v>530.79999999999995</v>
      </c>
      <c r="I103" s="63">
        <v>10.616881458240002</v>
      </c>
      <c r="J103" s="101">
        <f t="shared" si="33"/>
        <v>527.5</v>
      </c>
      <c r="K103" s="63">
        <v>10.55</v>
      </c>
      <c r="L103" s="64">
        <f t="shared" si="35"/>
        <v>700.2</v>
      </c>
      <c r="M103" s="63">
        <v>14.004</v>
      </c>
      <c r="N103" s="64">
        <f t="shared" si="41"/>
        <v>543.1</v>
      </c>
      <c r="O103" s="63">
        <v>10.861000000000001</v>
      </c>
      <c r="P103" s="74">
        <f t="shared" si="34"/>
        <v>719.1</v>
      </c>
      <c r="Q103" s="74">
        <f t="shared" si="34"/>
        <v>850.3</v>
      </c>
      <c r="R103" s="74">
        <f t="shared" si="34"/>
        <v>771.6</v>
      </c>
      <c r="S103" s="74">
        <f t="shared" si="32"/>
        <v>1139</v>
      </c>
      <c r="T103" s="74">
        <f t="shared" si="31"/>
        <v>1574.7</v>
      </c>
      <c r="U103" s="70">
        <f t="shared" si="36"/>
        <v>875.8</v>
      </c>
      <c r="V103" s="70">
        <f t="shared" si="36"/>
        <v>1114.7</v>
      </c>
      <c r="W103" s="93"/>
      <c r="X103" s="93"/>
      <c r="Y103" s="93"/>
      <c r="Z103" s="93"/>
      <c r="AA103" s="93"/>
      <c r="AB103" s="93"/>
      <c r="AC103" s="93"/>
      <c r="AD103" s="93"/>
      <c r="AE103" s="93"/>
      <c r="AF103" s="93"/>
      <c r="AG103" s="94"/>
      <c r="AH103" s="94"/>
      <c r="AI103" s="94"/>
      <c r="AJ103" s="94"/>
      <c r="AK103" s="94"/>
      <c r="AL103" s="94"/>
      <c r="AM103" s="94"/>
      <c r="AN103" s="94"/>
      <c r="AO103" s="94"/>
      <c r="AP103" s="94"/>
    </row>
    <row r="104" spans="1:42" x14ac:dyDescent="0.2">
      <c r="A104" s="105"/>
      <c r="B104" s="106"/>
      <c r="C104" s="107"/>
      <c r="D104" s="81"/>
      <c r="E104" s="82"/>
      <c r="F104" s="81"/>
      <c r="G104" s="82"/>
      <c r="H104" s="81"/>
      <c r="I104" s="81"/>
      <c r="J104" s="81"/>
      <c r="K104" s="82"/>
      <c r="L104" s="82"/>
      <c r="M104" s="82"/>
      <c r="N104" s="81"/>
      <c r="O104" s="82"/>
      <c r="P104" s="108"/>
      <c r="Q104" s="108"/>
      <c r="R104" s="108"/>
      <c r="S104" s="108"/>
      <c r="T104" s="108"/>
      <c r="U104" s="84"/>
      <c r="V104" s="84"/>
    </row>
    <row r="105" spans="1:42" x14ac:dyDescent="0.2">
      <c r="A105" s="109"/>
      <c r="B105" s="110" t="s">
        <v>120</v>
      </c>
      <c r="C105" s="43"/>
      <c r="D105" s="44"/>
      <c r="E105" s="45"/>
      <c r="F105" s="44"/>
      <c r="G105" s="45"/>
      <c r="H105" s="44"/>
      <c r="I105" s="44"/>
      <c r="J105" s="44"/>
      <c r="K105" s="45"/>
      <c r="L105" s="45"/>
      <c r="M105" s="45"/>
      <c r="N105" s="45"/>
      <c r="O105" s="45"/>
      <c r="P105" s="44"/>
      <c r="Q105" s="44"/>
      <c r="R105" s="111"/>
      <c r="S105" s="111"/>
      <c r="T105" s="112"/>
      <c r="U105" s="44"/>
      <c r="V105" s="49"/>
    </row>
    <row r="106" spans="1:42" s="76" customFormat="1" x14ac:dyDescent="0.2">
      <c r="A106" s="113"/>
      <c r="B106" s="114"/>
      <c r="C106" s="87"/>
      <c r="D106" s="55"/>
      <c r="E106" s="88"/>
      <c r="F106" s="55"/>
      <c r="G106" s="88"/>
      <c r="H106" s="55"/>
      <c r="I106" s="55"/>
      <c r="J106" s="55"/>
      <c r="K106" s="88"/>
      <c r="L106" s="88"/>
      <c r="M106" s="88"/>
      <c r="N106" s="55"/>
      <c r="O106" s="88"/>
      <c r="P106" s="57"/>
      <c r="Q106" s="57"/>
      <c r="R106" s="57"/>
      <c r="S106" s="57"/>
      <c r="T106" s="57"/>
      <c r="U106" s="90"/>
      <c r="V106" s="90"/>
      <c r="W106" s="5"/>
      <c r="X106" s="5"/>
      <c r="Y106" s="5"/>
      <c r="Z106" s="5"/>
      <c r="AA106" s="5"/>
      <c r="AB106" s="5"/>
      <c r="AC106" s="5"/>
      <c r="AD106" s="5"/>
      <c r="AE106" s="5"/>
      <c r="AF106" s="5"/>
      <c r="AG106" s="75"/>
      <c r="AH106" s="75"/>
      <c r="AI106" s="75"/>
      <c r="AJ106" s="75"/>
      <c r="AK106" s="75"/>
      <c r="AL106" s="75"/>
      <c r="AM106" s="75"/>
      <c r="AN106" s="75"/>
      <c r="AO106" s="75"/>
      <c r="AP106" s="75"/>
    </row>
    <row r="107" spans="1:42" s="95" customFormat="1" x14ac:dyDescent="0.2">
      <c r="A107" s="97">
        <v>1196</v>
      </c>
      <c r="B107" s="72" t="s">
        <v>143</v>
      </c>
      <c r="C107" s="73">
        <v>45.31</v>
      </c>
      <c r="D107" s="64">
        <f>ROUND(E107*C107,1)</f>
        <v>1717.4</v>
      </c>
      <c r="E107" s="63">
        <v>37.902999999999999</v>
      </c>
      <c r="F107" s="64">
        <f t="shared" ref="F107:F129" si="42">ROUND(G107*C107,1)</f>
        <v>499</v>
      </c>
      <c r="G107" s="63">
        <v>11.012</v>
      </c>
      <c r="H107" s="64">
        <f t="shared" ref="H107:H129" si="43">ROUND(I107*C107,1)</f>
        <v>504.6</v>
      </c>
      <c r="I107" s="63">
        <v>11.137104980445818</v>
      </c>
      <c r="J107" s="64">
        <f t="shared" ref="J107:J129" si="44">ROUND(K107*C107,1)</f>
        <v>500.7</v>
      </c>
      <c r="K107" s="63">
        <v>11.05</v>
      </c>
      <c r="L107" s="64">
        <f t="shared" ref="L107" si="45">ROUND(M107*C107,1)</f>
        <v>665.2</v>
      </c>
      <c r="M107" s="63">
        <v>14.68</v>
      </c>
      <c r="N107" s="64">
        <f t="shared" ref="N107:N129" si="46">ROUND(O107*C107,1)</f>
        <v>516.29999999999995</v>
      </c>
      <c r="O107" s="63">
        <v>11.394</v>
      </c>
      <c r="P107" s="74">
        <f t="shared" ref="P107:T116" si="47">ROUND($C107*$G107*P$6,1)</f>
        <v>683.6</v>
      </c>
      <c r="Q107" s="74">
        <f t="shared" si="47"/>
        <v>808.3</v>
      </c>
      <c r="R107" s="74">
        <f t="shared" si="47"/>
        <v>733.5</v>
      </c>
      <c r="S107" s="74">
        <f t="shared" si="47"/>
        <v>1082.7</v>
      </c>
      <c r="T107" s="74">
        <f t="shared" si="47"/>
        <v>1496.9</v>
      </c>
      <c r="U107" s="70">
        <f t="shared" ref="U107:V129" si="48">ROUND($H107*U$6,1)</f>
        <v>832.6</v>
      </c>
      <c r="V107" s="70">
        <f t="shared" si="48"/>
        <v>1059.7</v>
      </c>
      <c r="W107" s="93"/>
      <c r="X107" s="93"/>
      <c r="Y107" s="93"/>
      <c r="Z107" s="93"/>
      <c r="AA107" s="93"/>
      <c r="AB107" s="93"/>
      <c r="AC107" s="93"/>
      <c r="AD107" s="93"/>
      <c r="AE107" s="93"/>
      <c r="AF107" s="93"/>
      <c r="AG107" s="94"/>
      <c r="AH107" s="94"/>
      <c r="AI107" s="94"/>
      <c r="AJ107" s="94"/>
      <c r="AK107" s="94"/>
      <c r="AL107" s="94"/>
      <c r="AM107" s="94"/>
      <c r="AN107" s="94"/>
      <c r="AO107" s="94"/>
      <c r="AP107" s="94"/>
    </row>
    <row r="108" spans="1:42" s="95" customFormat="1" ht="70.900000000000006" customHeight="1" x14ac:dyDescent="0.2">
      <c r="A108" s="97">
        <v>1211</v>
      </c>
      <c r="B108" s="115" t="s">
        <v>144</v>
      </c>
      <c r="C108" s="64">
        <v>0</v>
      </c>
      <c r="D108" s="64">
        <f>ROUND(E108*C108,1)</f>
        <v>0</v>
      </c>
      <c r="E108" s="63">
        <v>37.902999999999999</v>
      </c>
      <c r="F108" s="64">
        <f t="shared" si="42"/>
        <v>0</v>
      </c>
      <c r="G108" s="63">
        <v>11.012</v>
      </c>
      <c r="H108" s="64">
        <f t="shared" si="43"/>
        <v>0</v>
      </c>
      <c r="I108" s="63">
        <v>0</v>
      </c>
      <c r="J108" s="64">
        <f t="shared" si="44"/>
        <v>0</v>
      </c>
      <c r="K108" s="63">
        <v>11.05</v>
      </c>
      <c r="L108" s="64">
        <f t="shared" ref="L108:L129" si="49">ROUND(M108*C108,1)</f>
        <v>0</v>
      </c>
      <c r="M108" s="63">
        <v>14.68</v>
      </c>
      <c r="N108" s="64">
        <f t="shared" si="46"/>
        <v>0</v>
      </c>
      <c r="O108" s="63">
        <v>11.394</v>
      </c>
      <c r="P108" s="74">
        <f t="shared" si="47"/>
        <v>0</v>
      </c>
      <c r="Q108" s="74">
        <f t="shared" si="47"/>
        <v>0</v>
      </c>
      <c r="R108" s="74">
        <f t="shared" si="47"/>
        <v>0</v>
      </c>
      <c r="S108" s="74">
        <f t="shared" si="47"/>
        <v>0</v>
      </c>
      <c r="T108" s="74">
        <f t="shared" si="47"/>
        <v>0</v>
      </c>
      <c r="U108" s="70">
        <f t="shared" si="48"/>
        <v>0</v>
      </c>
      <c r="V108" s="70">
        <f t="shared" si="48"/>
        <v>0</v>
      </c>
      <c r="W108" s="93"/>
      <c r="X108" s="93"/>
      <c r="Y108" s="93"/>
      <c r="Z108" s="93"/>
      <c r="AA108" s="93"/>
      <c r="AB108" s="93"/>
      <c r="AC108" s="93"/>
      <c r="AD108" s="93"/>
      <c r="AE108" s="93"/>
      <c r="AF108" s="93"/>
      <c r="AG108" s="94"/>
      <c r="AH108" s="94"/>
      <c r="AI108" s="94"/>
      <c r="AJ108" s="94"/>
      <c r="AK108" s="94"/>
      <c r="AL108" s="94"/>
      <c r="AM108" s="94"/>
      <c r="AN108" s="94"/>
      <c r="AO108" s="94"/>
      <c r="AP108" s="94"/>
    </row>
    <row r="109" spans="1:42" s="95" customFormat="1" x14ac:dyDescent="0.2">
      <c r="A109" s="92">
        <v>1230</v>
      </c>
      <c r="B109" s="72" t="s">
        <v>72</v>
      </c>
      <c r="C109" s="73">
        <v>6</v>
      </c>
      <c r="D109" s="64">
        <f>ROUND(E109*C109,1)</f>
        <v>227.4</v>
      </c>
      <c r="E109" s="63">
        <v>37.902999999999999</v>
      </c>
      <c r="F109" s="64">
        <f t="shared" si="42"/>
        <v>66.099999999999994</v>
      </c>
      <c r="G109" s="63">
        <v>11.012</v>
      </c>
      <c r="H109" s="64">
        <f t="shared" si="43"/>
        <v>66.8</v>
      </c>
      <c r="I109" s="63">
        <v>11.133408324000001</v>
      </c>
      <c r="J109" s="64">
        <f t="shared" si="44"/>
        <v>66.3</v>
      </c>
      <c r="K109" s="63">
        <v>11.05</v>
      </c>
      <c r="L109" s="64">
        <f t="shared" si="49"/>
        <v>88.1</v>
      </c>
      <c r="M109" s="63">
        <v>14.68</v>
      </c>
      <c r="N109" s="64">
        <f t="shared" si="46"/>
        <v>68.400000000000006</v>
      </c>
      <c r="O109" s="63">
        <v>11.394</v>
      </c>
      <c r="P109" s="74">
        <f t="shared" si="47"/>
        <v>90.5</v>
      </c>
      <c r="Q109" s="74">
        <f t="shared" si="47"/>
        <v>107</v>
      </c>
      <c r="R109" s="74">
        <f t="shared" si="47"/>
        <v>97.1</v>
      </c>
      <c r="S109" s="74">
        <f t="shared" si="47"/>
        <v>143.4</v>
      </c>
      <c r="T109" s="74">
        <f t="shared" si="47"/>
        <v>198.2</v>
      </c>
      <c r="U109" s="70">
        <f t="shared" si="48"/>
        <v>110.2</v>
      </c>
      <c r="V109" s="70">
        <f t="shared" si="48"/>
        <v>140.30000000000001</v>
      </c>
      <c r="W109" s="93"/>
      <c r="X109" s="93"/>
      <c r="Y109" s="93"/>
      <c r="Z109" s="93"/>
      <c r="AA109" s="93"/>
      <c r="AB109" s="93"/>
      <c r="AC109" s="93"/>
      <c r="AD109" s="93"/>
      <c r="AE109" s="93"/>
      <c r="AF109" s="93"/>
      <c r="AG109" s="94"/>
      <c r="AH109" s="94"/>
      <c r="AI109" s="94"/>
      <c r="AJ109" s="94"/>
      <c r="AK109" s="94"/>
      <c r="AL109" s="94"/>
      <c r="AM109" s="94"/>
      <c r="AN109" s="94"/>
      <c r="AO109" s="94"/>
      <c r="AP109" s="94"/>
    </row>
    <row r="110" spans="1:42" s="95" customFormat="1" x14ac:dyDescent="0.2">
      <c r="A110" s="92">
        <v>1231</v>
      </c>
      <c r="B110" s="72" t="s">
        <v>73</v>
      </c>
      <c r="C110" s="73">
        <v>10</v>
      </c>
      <c r="D110" s="64">
        <f>ROUND(E110*C110,1)</f>
        <v>379</v>
      </c>
      <c r="E110" s="63">
        <v>37.902999999999999</v>
      </c>
      <c r="F110" s="64">
        <f t="shared" si="42"/>
        <v>110.1</v>
      </c>
      <c r="G110" s="63">
        <v>11.012</v>
      </c>
      <c r="H110" s="64">
        <f t="shared" si="43"/>
        <v>111.3</v>
      </c>
      <c r="I110" s="63">
        <v>11.129453294400001</v>
      </c>
      <c r="J110" s="64">
        <f t="shared" si="44"/>
        <v>110.5</v>
      </c>
      <c r="K110" s="63">
        <v>11.05</v>
      </c>
      <c r="L110" s="64">
        <f t="shared" si="49"/>
        <v>146.80000000000001</v>
      </c>
      <c r="M110" s="63">
        <v>14.68</v>
      </c>
      <c r="N110" s="64">
        <f t="shared" si="46"/>
        <v>113.9</v>
      </c>
      <c r="O110" s="63">
        <v>11.394</v>
      </c>
      <c r="P110" s="74">
        <f t="shared" si="47"/>
        <v>150.9</v>
      </c>
      <c r="Q110" s="74">
        <f t="shared" si="47"/>
        <v>178.4</v>
      </c>
      <c r="R110" s="74">
        <f t="shared" si="47"/>
        <v>161.9</v>
      </c>
      <c r="S110" s="74">
        <f t="shared" si="47"/>
        <v>239</v>
      </c>
      <c r="T110" s="74">
        <f t="shared" si="47"/>
        <v>330.4</v>
      </c>
      <c r="U110" s="70">
        <f t="shared" si="48"/>
        <v>183.6</v>
      </c>
      <c r="V110" s="70">
        <f t="shared" si="48"/>
        <v>233.7</v>
      </c>
      <c r="W110" s="93"/>
      <c r="X110" s="93"/>
      <c r="Y110" s="93"/>
      <c r="Z110" s="93"/>
      <c r="AA110" s="93"/>
      <c r="AB110" s="93"/>
      <c r="AC110" s="93"/>
      <c r="AD110" s="93"/>
      <c r="AE110" s="93"/>
      <c r="AF110" s="93"/>
      <c r="AG110" s="94"/>
      <c r="AH110" s="94"/>
      <c r="AI110" s="94"/>
      <c r="AJ110" s="94"/>
      <c r="AK110" s="94"/>
      <c r="AL110" s="94"/>
      <c r="AM110" s="94"/>
      <c r="AN110" s="94"/>
      <c r="AO110" s="94"/>
      <c r="AP110" s="94"/>
    </row>
    <row r="111" spans="1:42" x14ac:dyDescent="0.2">
      <c r="A111" s="116" t="s">
        <v>129</v>
      </c>
      <c r="B111" s="72" t="s">
        <v>74</v>
      </c>
      <c r="C111" s="73">
        <v>9</v>
      </c>
      <c r="D111" s="103">
        <f>ROUND(E111*J111,1)</f>
        <v>1099.5</v>
      </c>
      <c r="E111" s="104">
        <f>K111</f>
        <v>11.05</v>
      </c>
      <c r="F111" s="64">
        <f t="shared" si="42"/>
        <v>99.1</v>
      </c>
      <c r="G111" s="63">
        <v>11.012</v>
      </c>
      <c r="H111" s="64">
        <f t="shared" si="43"/>
        <v>100.1</v>
      </c>
      <c r="I111" s="63">
        <v>11.126816608000002</v>
      </c>
      <c r="J111" s="64">
        <f t="shared" si="44"/>
        <v>99.5</v>
      </c>
      <c r="K111" s="63">
        <v>11.05</v>
      </c>
      <c r="L111" s="64">
        <f t="shared" si="49"/>
        <v>132.1</v>
      </c>
      <c r="M111" s="63">
        <v>14.68</v>
      </c>
      <c r="N111" s="64">
        <f t="shared" si="46"/>
        <v>102.5</v>
      </c>
      <c r="O111" s="63">
        <v>11.394</v>
      </c>
      <c r="P111" s="74">
        <f t="shared" si="47"/>
        <v>135.80000000000001</v>
      </c>
      <c r="Q111" s="74">
        <f t="shared" si="47"/>
        <v>160.6</v>
      </c>
      <c r="R111" s="74">
        <f t="shared" si="47"/>
        <v>145.69999999999999</v>
      </c>
      <c r="S111" s="74">
        <f t="shared" si="47"/>
        <v>215.1</v>
      </c>
      <c r="T111" s="74">
        <f t="shared" si="47"/>
        <v>297.3</v>
      </c>
      <c r="U111" s="70">
        <f t="shared" si="48"/>
        <v>165.2</v>
      </c>
      <c r="V111" s="70">
        <f t="shared" si="48"/>
        <v>210.2</v>
      </c>
    </row>
    <row r="112" spans="1:42" s="95" customFormat="1" x14ac:dyDescent="0.2">
      <c r="A112" s="116" t="s">
        <v>130</v>
      </c>
      <c r="B112" s="72" t="s">
        <v>75</v>
      </c>
      <c r="C112" s="73">
        <v>13</v>
      </c>
      <c r="D112" s="103">
        <f>ROUND(E112*J112,1)</f>
        <v>1587.9</v>
      </c>
      <c r="E112" s="104">
        <f>K112</f>
        <v>11.05</v>
      </c>
      <c r="F112" s="64">
        <f t="shared" si="42"/>
        <v>143.19999999999999</v>
      </c>
      <c r="G112" s="63">
        <v>11.012</v>
      </c>
      <c r="H112" s="64">
        <f t="shared" si="43"/>
        <v>144.80000000000001</v>
      </c>
      <c r="I112" s="63">
        <v>11.134929489230771</v>
      </c>
      <c r="J112" s="64">
        <f t="shared" si="44"/>
        <v>143.69999999999999</v>
      </c>
      <c r="K112" s="63">
        <v>11.05</v>
      </c>
      <c r="L112" s="64">
        <f t="shared" si="49"/>
        <v>190.8</v>
      </c>
      <c r="M112" s="63">
        <v>14.68</v>
      </c>
      <c r="N112" s="64">
        <f t="shared" si="46"/>
        <v>148.1</v>
      </c>
      <c r="O112" s="63">
        <v>11.394</v>
      </c>
      <c r="P112" s="74">
        <f t="shared" si="47"/>
        <v>196.1</v>
      </c>
      <c r="Q112" s="74">
        <f t="shared" si="47"/>
        <v>231.9</v>
      </c>
      <c r="R112" s="74">
        <f t="shared" si="47"/>
        <v>210.4</v>
      </c>
      <c r="S112" s="74">
        <f t="shared" si="47"/>
        <v>310.60000000000002</v>
      </c>
      <c r="T112" s="74">
        <f t="shared" si="47"/>
        <v>429.5</v>
      </c>
      <c r="U112" s="70">
        <f t="shared" si="48"/>
        <v>238.9</v>
      </c>
      <c r="V112" s="70">
        <f t="shared" si="48"/>
        <v>304.10000000000002</v>
      </c>
      <c r="W112" s="93"/>
      <c r="X112" s="93"/>
      <c r="Y112" s="93"/>
      <c r="Z112" s="93"/>
      <c r="AA112" s="93"/>
      <c r="AB112" s="93"/>
      <c r="AC112" s="93"/>
      <c r="AD112" s="93"/>
      <c r="AE112" s="93"/>
      <c r="AF112" s="93"/>
      <c r="AG112" s="94"/>
      <c r="AH112" s="94"/>
      <c r="AI112" s="94"/>
      <c r="AJ112" s="94"/>
      <c r="AK112" s="94"/>
      <c r="AL112" s="94"/>
      <c r="AM112" s="94"/>
      <c r="AN112" s="94"/>
      <c r="AO112" s="94"/>
      <c r="AP112" s="94"/>
    </row>
    <row r="113" spans="1:42" x14ac:dyDescent="0.2">
      <c r="A113" s="117" t="s">
        <v>133</v>
      </c>
      <c r="B113" s="72" t="s">
        <v>107</v>
      </c>
      <c r="C113" s="73">
        <v>60</v>
      </c>
      <c r="D113" s="103">
        <f>ROUND(E113*J113,1)</f>
        <v>7326.2</v>
      </c>
      <c r="E113" s="104">
        <f>K113</f>
        <v>11.05</v>
      </c>
      <c r="F113" s="64">
        <f t="shared" si="42"/>
        <v>660.7</v>
      </c>
      <c r="G113" s="63">
        <v>11.012</v>
      </c>
      <c r="H113" s="64">
        <f t="shared" si="43"/>
        <v>668.4</v>
      </c>
      <c r="I113" s="63">
        <v>11.1393408684</v>
      </c>
      <c r="J113" s="64">
        <f t="shared" si="44"/>
        <v>663</v>
      </c>
      <c r="K113" s="63">
        <v>11.05</v>
      </c>
      <c r="L113" s="64">
        <f t="shared" si="49"/>
        <v>880.8</v>
      </c>
      <c r="M113" s="63">
        <v>14.68</v>
      </c>
      <c r="N113" s="64">
        <f t="shared" si="46"/>
        <v>683.6</v>
      </c>
      <c r="O113" s="63">
        <v>11.394</v>
      </c>
      <c r="P113" s="74">
        <f t="shared" si="47"/>
        <v>905.2</v>
      </c>
      <c r="Q113" s="74">
        <f t="shared" si="47"/>
        <v>1070.4000000000001</v>
      </c>
      <c r="R113" s="74">
        <f t="shared" si="47"/>
        <v>971.3</v>
      </c>
      <c r="S113" s="74">
        <f t="shared" si="47"/>
        <v>1433.8</v>
      </c>
      <c r="T113" s="74">
        <f t="shared" si="47"/>
        <v>1982.2</v>
      </c>
      <c r="U113" s="70">
        <f t="shared" si="48"/>
        <v>1102.9000000000001</v>
      </c>
      <c r="V113" s="70">
        <f t="shared" si="48"/>
        <v>1403.6</v>
      </c>
    </row>
    <row r="114" spans="1:42" x14ac:dyDescent="0.2">
      <c r="A114" s="116" t="s">
        <v>134</v>
      </c>
      <c r="B114" s="72" t="s">
        <v>76</v>
      </c>
      <c r="C114" s="73">
        <v>18</v>
      </c>
      <c r="D114" s="103">
        <f>ROUND(E114*J114,1)</f>
        <v>2197.8000000000002</v>
      </c>
      <c r="E114" s="104">
        <f>K114</f>
        <v>11.05</v>
      </c>
      <c r="F114" s="64">
        <f t="shared" si="42"/>
        <v>198.2</v>
      </c>
      <c r="G114" s="63">
        <v>11.012</v>
      </c>
      <c r="H114" s="64">
        <f t="shared" si="43"/>
        <v>200.5</v>
      </c>
      <c r="I114" s="63">
        <v>11.140000040000004</v>
      </c>
      <c r="J114" s="64">
        <f t="shared" si="44"/>
        <v>198.9</v>
      </c>
      <c r="K114" s="63">
        <v>11.05</v>
      </c>
      <c r="L114" s="64">
        <f t="shared" si="49"/>
        <v>264.2</v>
      </c>
      <c r="M114" s="63">
        <v>14.68</v>
      </c>
      <c r="N114" s="64">
        <f t="shared" si="46"/>
        <v>205.1</v>
      </c>
      <c r="O114" s="63">
        <v>11.394</v>
      </c>
      <c r="P114" s="74">
        <f t="shared" si="47"/>
        <v>271.60000000000002</v>
      </c>
      <c r="Q114" s="74">
        <f t="shared" si="47"/>
        <v>321.10000000000002</v>
      </c>
      <c r="R114" s="74">
        <f t="shared" si="47"/>
        <v>291.39999999999998</v>
      </c>
      <c r="S114" s="74">
        <f t="shared" si="47"/>
        <v>430.1</v>
      </c>
      <c r="T114" s="74">
        <f t="shared" si="47"/>
        <v>594.6</v>
      </c>
      <c r="U114" s="70">
        <f t="shared" si="48"/>
        <v>330.8</v>
      </c>
      <c r="V114" s="70">
        <f t="shared" si="48"/>
        <v>421.1</v>
      </c>
    </row>
    <row r="115" spans="1:42" x14ac:dyDescent="0.2">
      <c r="A115" s="97">
        <v>1247</v>
      </c>
      <c r="B115" s="72" t="s">
        <v>108</v>
      </c>
      <c r="C115" s="73">
        <v>65</v>
      </c>
      <c r="D115" s="64">
        <f t="shared" ref="D115:D122" si="50">ROUND(E115*C115,1)</f>
        <v>2463.6999999999998</v>
      </c>
      <c r="E115" s="63">
        <v>37.902999999999999</v>
      </c>
      <c r="F115" s="64">
        <f t="shared" si="42"/>
        <v>715.8</v>
      </c>
      <c r="G115" s="63">
        <v>11.012</v>
      </c>
      <c r="H115" s="64">
        <f t="shared" si="43"/>
        <v>724</v>
      </c>
      <c r="I115" s="63">
        <v>11.138580285784618</v>
      </c>
      <c r="J115" s="64">
        <f t="shared" si="44"/>
        <v>718.3</v>
      </c>
      <c r="K115" s="63">
        <v>11.05</v>
      </c>
      <c r="L115" s="64">
        <f t="shared" si="49"/>
        <v>954.2</v>
      </c>
      <c r="M115" s="63">
        <v>14.68</v>
      </c>
      <c r="N115" s="64">
        <f t="shared" si="46"/>
        <v>740.6</v>
      </c>
      <c r="O115" s="63">
        <v>11.394</v>
      </c>
      <c r="P115" s="74">
        <f t="shared" si="47"/>
        <v>980.6</v>
      </c>
      <c r="Q115" s="74">
        <f t="shared" si="47"/>
        <v>1159.5999999999999</v>
      </c>
      <c r="R115" s="74">
        <f t="shared" si="47"/>
        <v>1052.2</v>
      </c>
      <c r="S115" s="74">
        <f t="shared" si="47"/>
        <v>1553.2</v>
      </c>
      <c r="T115" s="74">
        <f t="shared" si="47"/>
        <v>2147.3000000000002</v>
      </c>
      <c r="U115" s="70">
        <f t="shared" si="48"/>
        <v>1194.5999999999999</v>
      </c>
      <c r="V115" s="70">
        <f t="shared" si="48"/>
        <v>1520.4</v>
      </c>
    </row>
    <row r="116" spans="1:42" x14ac:dyDescent="0.2">
      <c r="A116" s="97">
        <v>1248</v>
      </c>
      <c r="B116" s="72" t="s">
        <v>109</v>
      </c>
      <c r="C116" s="73">
        <v>50</v>
      </c>
      <c r="D116" s="64">
        <f t="shared" si="50"/>
        <v>1895.2</v>
      </c>
      <c r="E116" s="63">
        <v>37.902999999999999</v>
      </c>
      <c r="F116" s="64">
        <f t="shared" si="42"/>
        <v>550.6</v>
      </c>
      <c r="G116" s="63">
        <v>11.012</v>
      </c>
      <c r="H116" s="64">
        <f t="shared" si="43"/>
        <v>556.9</v>
      </c>
      <c r="I116" s="63">
        <v>11.138945365440001</v>
      </c>
      <c r="J116" s="64">
        <f t="shared" si="44"/>
        <v>552.5</v>
      </c>
      <c r="K116" s="63">
        <v>11.05</v>
      </c>
      <c r="L116" s="64">
        <f t="shared" si="49"/>
        <v>734</v>
      </c>
      <c r="M116" s="63">
        <v>14.68</v>
      </c>
      <c r="N116" s="64">
        <f t="shared" si="46"/>
        <v>569.70000000000005</v>
      </c>
      <c r="O116" s="63">
        <v>11.394</v>
      </c>
      <c r="P116" s="74">
        <f t="shared" si="47"/>
        <v>754.3</v>
      </c>
      <c r="Q116" s="74">
        <f t="shared" si="47"/>
        <v>892</v>
      </c>
      <c r="R116" s="74">
        <f t="shared" si="47"/>
        <v>809.4</v>
      </c>
      <c r="S116" s="74">
        <f t="shared" si="47"/>
        <v>1194.8</v>
      </c>
      <c r="T116" s="74">
        <f t="shared" si="47"/>
        <v>1651.8</v>
      </c>
      <c r="U116" s="70">
        <f t="shared" si="48"/>
        <v>918.9</v>
      </c>
      <c r="V116" s="70">
        <f t="shared" si="48"/>
        <v>1169.5</v>
      </c>
    </row>
    <row r="117" spans="1:42" x14ac:dyDescent="0.2">
      <c r="A117" s="97">
        <v>1250</v>
      </c>
      <c r="B117" s="72" t="s">
        <v>110</v>
      </c>
      <c r="C117" s="73">
        <v>70</v>
      </c>
      <c r="D117" s="64">
        <f t="shared" si="50"/>
        <v>2653.2</v>
      </c>
      <c r="E117" s="63">
        <v>37.902999999999999</v>
      </c>
      <c r="F117" s="64">
        <f t="shared" si="42"/>
        <v>770.8</v>
      </c>
      <c r="G117" s="63">
        <v>11.012</v>
      </c>
      <c r="H117" s="64">
        <f t="shared" si="43"/>
        <v>779.8</v>
      </c>
      <c r="I117" s="63">
        <v>11.139623370514288</v>
      </c>
      <c r="J117" s="64">
        <f t="shared" si="44"/>
        <v>773.5</v>
      </c>
      <c r="K117" s="63">
        <v>11.05</v>
      </c>
      <c r="L117" s="64">
        <f t="shared" si="49"/>
        <v>1027.5999999999999</v>
      </c>
      <c r="M117" s="63">
        <v>14.68</v>
      </c>
      <c r="N117" s="64">
        <f t="shared" si="46"/>
        <v>797.6</v>
      </c>
      <c r="O117" s="63">
        <v>11.394</v>
      </c>
      <c r="P117" s="74">
        <f t="shared" ref="P117:T129" si="51">ROUND($C117*$G117*P$6,1)</f>
        <v>1056.0999999999999</v>
      </c>
      <c r="Q117" s="74">
        <f t="shared" si="51"/>
        <v>1248.8</v>
      </c>
      <c r="R117" s="74">
        <f t="shared" si="51"/>
        <v>1133.0999999999999</v>
      </c>
      <c r="S117" s="74">
        <f t="shared" si="51"/>
        <v>1672.7</v>
      </c>
      <c r="T117" s="74">
        <f t="shared" si="51"/>
        <v>2312.5</v>
      </c>
      <c r="U117" s="70">
        <f t="shared" si="48"/>
        <v>1286.7</v>
      </c>
      <c r="V117" s="70">
        <f t="shared" si="48"/>
        <v>1637.6</v>
      </c>
    </row>
    <row r="118" spans="1:42" x14ac:dyDescent="0.2">
      <c r="A118" s="97">
        <v>1288</v>
      </c>
      <c r="B118" s="72" t="s">
        <v>111</v>
      </c>
      <c r="C118" s="73">
        <v>210</v>
      </c>
      <c r="D118" s="64">
        <f t="shared" si="50"/>
        <v>7959.6</v>
      </c>
      <c r="E118" s="63">
        <v>37.902999999999999</v>
      </c>
      <c r="F118" s="64">
        <f t="shared" si="42"/>
        <v>2312.5</v>
      </c>
      <c r="G118" s="63">
        <v>11.012</v>
      </c>
      <c r="H118" s="64">
        <f t="shared" si="43"/>
        <v>2339.1999999999998</v>
      </c>
      <c r="I118" s="63">
        <v>11.139058366285717</v>
      </c>
      <c r="J118" s="64">
        <f t="shared" si="44"/>
        <v>2320.5</v>
      </c>
      <c r="K118" s="63">
        <v>11.05</v>
      </c>
      <c r="L118" s="64">
        <f t="shared" si="49"/>
        <v>3082.8</v>
      </c>
      <c r="M118" s="63">
        <v>14.68</v>
      </c>
      <c r="N118" s="64">
        <f t="shared" si="46"/>
        <v>2392.6999999999998</v>
      </c>
      <c r="O118" s="63">
        <v>11.394</v>
      </c>
      <c r="P118" s="74">
        <f t="shared" si="51"/>
        <v>3168.2</v>
      </c>
      <c r="Q118" s="74">
        <f t="shared" si="51"/>
        <v>3746.3</v>
      </c>
      <c r="R118" s="74">
        <f t="shared" si="51"/>
        <v>3399.4</v>
      </c>
      <c r="S118" s="74">
        <f t="shared" si="51"/>
        <v>5018.2</v>
      </c>
      <c r="T118" s="74">
        <f t="shared" si="51"/>
        <v>6937.6</v>
      </c>
      <c r="U118" s="70">
        <f t="shared" si="48"/>
        <v>3859.7</v>
      </c>
      <c r="V118" s="70">
        <f t="shared" si="48"/>
        <v>4912.3</v>
      </c>
    </row>
    <row r="119" spans="1:42" x14ac:dyDescent="0.2">
      <c r="A119" s="97">
        <v>1289</v>
      </c>
      <c r="B119" s="72" t="s">
        <v>112</v>
      </c>
      <c r="C119" s="73">
        <v>263</v>
      </c>
      <c r="D119" s="64">
        <f t="shared" si="50"/>
        <v>9968.5</v>
      </c>
      <c r="E119" s="63">
        <v>37.902999999999999</v>
      </c>
      <c r="F119" s="64">
        <f t="shared" si="42"/>
        <v>2896.2</v>
      </c>
      <c r="G119" s="63">
        <v>11.012</v>
      </c>
      <c r="H119" s="64">
        <f t="shared" si="43"/>
        <v>2929.4</v>
      </c>
      <c r="I119" s="63">
        <v>11.138295717992397</v>
      </c>
      <c r="J119" s="64">
        <f t="shared" si="44"/>
        <v>2906.2</v>
      </c>
      <c r="K119" s="63">
        <v>11.05</v>
      </c>
      <c r="L119" s="64">
        <f t="shared" si="49"/>
        <v>3860.8</v>
      </c>
      <c r="M119" s="63">
        <v>14.68</v>
      </c>
      <c r="N119" s="64">
        <f t="shared" si="46"/>
        <v>2996.6</v>
      </c>
      <c r="O119" s="63">
        <v>11.394</v>
      </c>
      <c r="P119" s="74">
        <f t="shared" si="51"/>
        <v>3967.7</v>
      </c>
      <c r="Q119" s="74">
        <f t="shared" si="51"/>
        <v>4691.8</v>
      </c>
      <c r="R119" s="74">
        <f t="shared" si="51"/>
        <v>4257.3</v>
      </c>
      <c r="S119" s="74">
        <f t="shared" si="51"/>
        <v>6284.7</v>
      </c>
      <c r="T119" s="74">
        <f t="shared" si="51"/>
        <v>8688.5</v>
      </c>
      <c r="U119" s="70">
        <f t="shared" si="48"/>
        <v>4833.5</v>
      </c>
      <c r="V119" s="70">
        <f t="shared" si="48"/>
        <v>6151.7</v>
      </c>
    </row>
    <row r="120" spans="1:42" ht="38.25" x14ac:dyDescent="0.2">
      <c r="A120" s="118" t="s">
        <v>160</v>
      </c>
      <c r="B120" s="72" t="s">
        <v>149</v>
      </c>
      <c r="C120" s="73">
        <v>300</v>
      </c>
      <c r="D120" s="64">
        <f t="shared" si="50"/>
        <v>11370.9</v>
      </c>
      <c r="E120" s="63">
        <v>37.902999999999999</v>
      </c>
      <c r="F120" s="64">
        <f t="shared" si="42"/>
        <v>3303.6</v>
      </c>
      <c r="G120" s="63">
        <v>11.012</v>
      </c>
      <c r="H120" s="64">
        <f t="shared" si="43"/>
        <v>3341.6</v>
      </c>
      <c r="I120" s="63">
        <v>11.138549862480003</v>
      </c>
      <c r="J120" s="64">
        <f t="shared" si="44"/>
        <v>3315</v>
      </c>
      <c r="K120" s="63">
        <v>11.05</v>
      </c>
      <c r="L120" s="64">
        <f t="shared" si="49"/>
        <v>4404</v>
      </c>
      <c r="M120" s="63">
        <v>14.68</v>
      </c>
      <c r="N120" s="64">
        <f t="shared" si="46"/>
        <v>3418.2</v>
      </c>
      <c r="O120" s="63">
        <v>11.394</v>
      </c>
      <c r="P120" s="74">
        <f t="shared" si="51"/>
        <v>4525.8999999999996</v>
      </c>
      <c r="Q120" s="74">
        <f t="shared" si="51"/>
        <v>5351.8</v>
      </c>
      <c r="R120" s="74">
        <f t="shared" si="51"/>
        <v>4856.3</v>
      </c>
      <c r="S120" s="74">
        <f t="shared" si="51"/>
        <v>7168.8</v>
      </c>
      <c r="T120" s="74">
        <f t="shared" si="51"/>
        <v>9910.7999999999993</v>
      </c>
      <c r="U120" s="70">
        <f t="shared" si="48"/>
        <v>5513.6</v>
      </c>
      <c r="V120" s="70">
        <f t="shared" si="48"/>
        <v>7017.4</v>
      </c>
    </row>
    <row r="121" spans="1:42" s="95" customFormat="1" x14ac:dyDescent="0.2">
      <c r="A121" s="118" t="s">
        <v>161</v>
      </c>
      <c r="B121" s="72" t="s">
        <v>113</v>
      </c>
      <c r="C121" s="73">
        <v>160</v>
      </c>
      <c r="D121" s="64">
        <f t="shared" si="50"/>
        <v>6064.5</v>
      </c>
      <c r="E121" s="63">
        <v>37.902999999999999</v>
      </c>
      <c r="F121" s="64">
        <f t="shared" si="42"/>
        <v>1761.9</v>
      </c>
      <c r="G121" s="63">
        <v>11.012</v>
      </c>
      <c r="H121" s="64">
        <f t="shared" si="43"/>
        <v>1782.1</v>
      </c>
      <c r="I121" s="63">
        <v>11.138352111000001</v>
      </c>
      <c r="J121" s="64">
        <f t="shared" si="44"/>
        <v>1768</v>
      </c>
      <c r="K121" s="63">
        <v>11.05</v>
      </c>
      <c r="L121" s="64">
        <f t="shared" si="49"/>
        <v>2348.8000000000002</v>
      </c>
      <c r="M121" s="63">
        <v>14.68</v>
      </c>
      <c r="N121" s="64">
        <f t="shared" si="46"/>
        <v>1823</v>
      </c>
      <c r="O121" s="63">
        <v>11.394</v>
      </c>
      <c r="P121" s="74">
        <f t="shared" si="51"/>
        <v>2413.8000000000002</v>
      </c>
      <c r="Q121" s="74">
        <f t="shared" si="51"/>
        <v>2854.3</v>
      </c>
      <c r="R121" s="74">
        <f t="shared" si="51"/>
        <v>2590</v>
      </c>
      <c r="S121" s="74">
        <f t="shared" si="51"/>
        <v>3823.4</v>
      </c>
      <c r="T121" s="74">
        <f t="shared" si="51"/>
        <v>5285.8</v>
      </c>
      <c r="U121" s="70">
        <f t="shared" si="48"/>
        <v>2940.5</v>
      </c>
      <c r="V121" s="70">
        <f t="shared" si="48"/>
        <v>3742.4</v>
      </c>
      <c r="W121" s="93"/>
      <c r="X121" s="93"/>
      <c r="Y121" s="93"/>
      <c r="Z121" s="93"/>
      <c r="AA121" s="93"/>
      <c r="AB121" s="93"/>
      <c r="AC121" s="93"/>
      <c r="AD121" s="93"/>
      <c r="AE121" s="93"/>
      <c r="AF121" s="93"/>
      <c r="AG121" s="94"/>
      <c r="AH121" s="94"/>
      <c r="AI121" s="94"/>
      <c r="AJ121" s="94"/>
      <c r="AK121" s="94"/>
      <c r="AL121" s="94"/>
      <c r="AM121" s="94"/>
      <c r="AN121" s="94"/>
      <c r="AO121" s="94"/>
      <c r="AP121" s="94"/>
    </row>
    <row r="122" spans="1:42" x14ac:dyDescent="0.2">
      <c r="A122" s="119" t="s">
        <v>131</v>
      </c>
      <c r="B122" s="72" t="s">
        <v>86</v>
      </c>
      <c r="C122" s="73">
        <v>50</v>
      </c>
      <c r="D122" s="103">
        <f t="shared" si="50"/>
        <v>527.5</v>
      </c>
      <c r="E122" s="104">
        <f>K122</f>
        <v>10.55</v>
      </c>
      <c r="F122" s="64">
        <f t="shared" si="42"/>
        <v>524.9</v>
      </c>
      <c r="G122" s="63">
        <v>10.497999999999999</v>
      </c>
      <c r="H122" s="64">
        <f t="shared" si="43"/>
        <v>530.79999999999995</v>
      </c>
      <c r="I122" s="63">
        <v>10.616881458240002</v>
      </c>
      <c r="J122" s="64">
        <f t="shared" si="44"/>
        <v>527.5</v>
      </c>
      <c r="K122" s="63">
        <v>10.55</v>
      </c>
      <c r="L122" s="64">
        <f t="shared" si="49"/>
        <v>700.2</v>
      </c>
      <c r="M122" s="63">
        <v>14.004</v>
      </c>
      <c r="N122" s="64">
        <f t="shared" si="46"/>
        <v>543.1</v>
      </c>
      <c r="O122" s="63">
        <v>10.861000000000001</v>
      </c>
      <c r="P122" s="74">
        <f t="shared" si="51"/>
        <v>719.1</v>
      </c>
      <c r="Q122" s="74">
        <f t="shared" si="51"/>
        <v>850.3</v>
      </c>
      <c r="R122" s="74">
        <f t="shared" si="51"/>
        <v>771.6</v>
      </c>
      <c r="S122" s="74">
        <f t="shared" si="51"/>
        <v>1139</v>
      </c>
      <c r="T122" s="74">
        <f t="shared" si="51"/>
        <v>1574.7</v>
      </c>
      <c r="U122" s="70">
        <f t="shared" si="48"/>
        <v>875.8</v>
      </c>
      <c r="V122" s="70">
        <f t="shared" si="48"/>
        <v>1114.7</v>
      </c>
    </row>
    <row r="123" spans="1:42" x14ac:dyDescent="0.2">
      <c r="A123" s="118" t="s">
        <v>135</v>
      </c>
      <c r="B123" s="72" t="s">
        <v>114</v>
      </c>
      <c r="C123" s="73">
        <v>25</v>
      </c>
      <c r="D123" s="103">
        <f t="shared" ref="D123:D129" si="52">ROUND(E123*C123,1)</f>
        <v>263.8</v>
      </c>
      <c r="E123" s="104">
        <f t="shared" ref="E123:E129" si="53">K123</f>
        <v>10.55</v>
      </c>
      <c r="F123" s="64">
        <f t="shared" si="42"/>
        <v>262.5</v>
      </c>
      <c r="G123" s="63">
        <v>10.497999999999999</v>
      </c>
      <c r="H123" s="64">
        <f t="shared" si="43"/>
        <v>265.39999999999998</v>
      </c>
      <c r="I123" s="63">
        <v>10.616881458240002</v>
      </c>
      <c r="J123" s="64">
        <f t="shared" si="44"/>
        <v>263.8</v>
      </c>
      <c r="K123" s="63">
        <v>10.55</v>
      </c>
      <c r="L123" s="64">
        <f t="shared" si="49"/>
        <v>350.1</v>
      </c>
      <c r="M123" s="63">
        <v>14.004</v>
      </c>
      <c r="N123" s="64">
        <f t="shared" si="46"/>
        <v>271.5</v>
      </c>
      <c r="O123" s="63">
        <v>10.861000000000001</v>
      </c>
      <c r="P123" s="74">
        <f t="shared" si="51"/>
        <v>359.6</v>
      </c>
      <c r="Q123" s="74">
        <f t="shared" si="51"/>
        <v>425.2</v>
      </c>
      <c r="R123" s="74">
        <f t="shared" si="51"/>
        <v>385.8</v>
      </c>
      <c r="S123" s="74">
        <f t="shared" si="51"/>
        <v>569.5</v>
      </c>
      <c r="T123" s="74">
        <f t="shared" si="51"/>
        <v>787.4</v>
      </c>
      <c r="U123" s="70">
        <f t="shared" si="48"/>
        <v>437.9</v>
      </c>
      <c r="V123" s="70">
        <f t="shared" si="48"/>
        <v>557.29999999999995</v>
      </c>
    </row>
    <row r="124" spans="1:42" x14ac:dyDescent="0.2">
      <c r="A124" s="119" t="s">
        <v>132</v>
      </c>
      <c r="B124" s="72" t="s">
        <v>87</v>
      </c>
      <c r="C124" s="73">
        <v>50</v>
      </c>
      <c r="D124" s="103">
        <f t="shared" si="52"/>
        <v>527.5</v>
      </c>
      <c r="E124" s="104">
        <f t="shared" si="53"/>
        <v>10.55</v>
      </c>
      <c r="F124" s="64">
        <f t="shared" si="42"/>
        <v>524.9</v>
      </c>
      <c r="G124" s="63">
        <v>10.497999999999999</v>
      </c>
      <c r="H124" s="64">
        <f t="shared" si="43"/>
        <v>530.79999999999995</v>
      </c>
      <c r="I124" s="63">
        <v>10.616881458240002</v>
      </c>
      <c r="J124" s="64">
        <f t="shared" si="44"/>
        <v>527.5</v>
      </c>
      <c r="K124" s="63">
        <v>10.55</v>
      </c>
      <c r="L124" s="64">
        <f t="shared" si="49"/>
        <v>700.2</v>
      </c>
      <c r="M124" s="63">
        <v>14.004</v>
      </c>
      <c r="N124" s="64">
        <f t="shared" si="46"/>
        <v>543.1</v>
      </c>
      <c r="O124" s="63">
        <v>10.861000000000001</v>
      </c>
      <c r="P124" s="74">
        <f t="shared" si="51"/>
        <v>719.1</v>
      </c>
      <c r="Q124" s="74">
        <f t="shared" si="51"/>
        <v>850.3</v>
      </c>
      <c r="R124" s="74">
        <f t="shared" si="51"/>
        <v>771.6</v>
      </c>
      <c r="S124" s="74">
        <f t="shared" si="51"/>
        <v>1139</v>
      </c>
      <c r="T124" s="74">
        <f t="shared" si="51"/>
        <v>1574.7</v>
      </c>
      <c r="U124" s="70">
        <f t="shared" si="48"/>
        <v>875.8</v>
      </c>
      <c r="V124" s="70">
        <f t="shared" si="48"/>
        <v>1114.7</v>
      </c>
    </row>
    <row r="125" spans="1:42" x14ac:dyDescent="0.2">
      <c r="A125" s="118" t="s">
        <v>136</v>
      </c>
      <c r="B125" s="72" t="s">
        <v>115</v>
      </c>
      <c r="C125" s="73">
        <v>10</v>
      </c>
      <c r="D125" s="103">
        <f t="shared" si="52"/>
        <v>105.5</v>
      </c>
      <c r="E125" s="104">
        <f t="shared" si="53"/>
        <v>10.55</v>
      </c>
      <c r="F125" s="64">
        <f t="shared" si="42"/>
        <v>105</v>
      </c>
      <c r="G125" s="63">
        <v>10.497999999999999</v>
      </c>
      <c r="H125" s="64">
        <f t="shared" si="43"/>
        <v>106.3</v>
      </c>
      <c r="I125" s="63">
        <v>10.631119564800002</v>
      </c>
      <c r="J125" s="64">
        <f t="shared" si="44"/>
        <v>105.5</v>
      </c>
      <c r="K125" s="63">
        <v>10.55</v>
      </c>
      <c r="L125" s="64">
        <f t="shared" si="49"/>
        <v>140</v>
      </c>
      <c r="M125" s="63">
        <v>14.004</v>
      </c>
      <c r="N125" s="64">
        <f t="shared" si="46"/>
        <v>108.6</v>
      </c>
      <c r="O125" s="63">
        <v>10.861000000000001</v>
      </c>
      <c r="P125" s="74">
        <f t="shared" si="51"/>
        <v>143.80000000000001</v>
      </c>
      <c r="Q125" s="74">
        <f t="shared" si="51"/>
        <v>170.1</v>
      </c>
      <c r="R125" s="74">
        <f t="shared" si="51"/>
        <v>154.30000000000001</v>
      </c>
      <c r="S125" s="74">
        <f t="shared" si="51"/>
        <v>227.8</v>
      </c>
      <c r="T125" s="74">
        <f t="shared" si="51"/>
        <v>314.89999999999998</v>
      </c>
      <c r="U125" s="70">
        <f t="shared" si="48"/>
        <v>175.4</v>
      </c>
      <c r="V125" s="70">
        <f t="shared" si="48"/>
        <v>223.2</v>
      </c>
    </row>
    <row r="126" spans="1:42" s="95" customFormat="1" x14ac:dyDescent="0.2">
      <c r="A126" s="118" t="s">
        <v>137</v>
      </c>
      <c r="B126" s="72" t="s">
        <v>116</v>
      </c>
      <c r="C126" s="73">
        <v>10</v>
      </c>
      <c r="D126" s="103">
        <f t="shared" si="52"/>
        <v>105.5</v>
      </c>
      <c r="E126" s="104">
        <f t="shared" si="53"/>
        <v>10.55</v>
      </c>
      <c r="F126" s="64">
        <f t="shared" si="42"/>
        <v>105</v>
      </c>
      <c r="G126" s="63">
        <v>10.497999999999999</v>
      </c>
      <c r="H126" s="64">
        <f t="shared" si="43"/>
        <v>106.3</v>
      </c>
      <c r="I126" s="63">
        <v>10.631119564800002</v>
      </c>
      <c r="J126" s="64">
        <f t="shared" si="44"/>
        <v>105.5</v>
      </c>
      <c r="K126" s="63">
        <v>10.55</v>
      </c>
      <c r="L126" s="64">
        <f t="shared" si="49"/>
        <v>140</v>
      </c>
      <c r="M126" s="63">
        <v>14.004</v>
      </c>
      <c r="N126" s="64">
        <f t="shared" si="46"/>
        <v>108.6</v>
      </c>
      <c r="O126" s="63">
        <v>10.861000000000001</v>
      </c>
      <c r="P126" s="74">
        <f t="shared" si="51"/>
        <v>143.80000000000001</v>
      </c>
      <c r="Q126" s="74">
        <f t="shared" si="51"/>
        <v>170.1</v>
      </c>
      <c r="R126" s="74">
        <f t="shared" si="51"/>
        <v>154.30000000000001</v>
      </c>
      <c r="S126" s="74">
        <f t="shared" si="51"/>
        <v>227.8</v>
      </c>
      <c r="T126" s="74">
        <f t="shared" si="51"/>
        <v>314.89999999999998</v>
      </c>
      <c r="U126" s="70">
        <f t="shared" si="48"/>
        <v>175.4</v>
      </c>
      <c r="V126" s="70">
        <f t="shared" si="48"/>
        <v>223.2</v>
      </c>
      <c r="W126" s="93"/>
      <c r="X126" s="93"/>
      <c r="Y126" s="93"/>
      <c r="Z126" s="93"/>
      <c r="AA126" s="93"/>
      <c r="AB126" s="93"/>
      <c r="AC126" s="93"/>
      <c r="AD126" s="93"/>
      <c r="AE126" s="93"/>
      <c r="AF126" s="93"/>
      <c r="AG126" s="94"/>
      <c r="AH126" s="94"/>
      <c r="AI126" s="94"/>
      <c r="AJ126" s="94"/>
      <c r="AK126" s="94"/>
      <c r="AL126" s="94"/>
      <c r="AM126" s="94"/>
      <c r="AN126" s="94"/>
      <c r="AO126" s="94"/>
      <c r="AP126" s="94"/>
    </row>
    <row r="127" spans="1:42" s="95" customFormat="1" x14ac:dyDescent="0.2">
      <c r="A127" s="120" t="s">
        <v>138</v>
      </c>
      <c r="B127" s="99" t="s">
        <v>117</v>
      </c>
      <c r="C127" s="100">
        <v>50</v>
      </c>
      <c r="D127" s="103">
        <f t="shared" si="52"/>
        <v>527.5</v>
      </c>
      <c r="E127" s="104">
        <f t="shared" si="53"/>
        <v>10.55</v>
      </c>
      <c r="F127" s="64">
        <f t="shared" si="42"/>
        <v>524.9</v>
      </c>
      <c r="G127" s="63">
        <v>10.497999999999999</v>
      </c>
      <c r="H127" s="64">
        <f t="shared" si="43"/>
        <v>530.79999999999995</v>
      </c>
      <c r="I127" s="63">
        <v>10.616881458240002</v>
      </c>
      <c r="J127" s="64">
        <f t="shared" si="44"/>
        <v>527.5</v>
      </c>
      <c r="K127" s="63">
        <v>10.55</v>
      </c>
      <c r="L127" s="64">
        <f t="shared" si="49"/>
        <v>700.2</v>
      </c>
      <c r="M127" s="63">
        <v>14.004</v>
      </c>
      <c r="N127" s="64">
        <f t="shared" si="46"/>
        <v>543.1</v>
      </c>
      <c r="O127" s="63">
        <v>10.861000000000001</v>
      </c>
      <c r="P127" s="74">
        <f t="shared" si="51"/>
        <v>719.1</v>
      </c>
      <c r="Q127" s="74">
        <f t="shared" si="51"/>
        <v>850.3</v>
      </c>
      <c r="R127" s="74">
        <f t="shared" si="51"/>
        <v>771.6</v>
      </c>
      <c r="S127" s="74">
        <f t="shared" si="51"/>
        <v>1139</v>
      </c>
      <c r="T127" s="74">
        <f t="shared" si="51"/>
        <v>1574.7</v>
      </c>
      <c r="U127" s="70">
        <f t="shared" si="48"/>
        <v>875.8</v>
      </c>
      <c r="V127" s="70">
        <f t="shared" si="48"/>
        <v>1114.7</v>
      </c>
      <c r="W127" s="93"/>
      <c r="X127" s="93"/>
      <c r="Y127" s="93"/>
      <c r="Z127" s="93"/>
      <c r="AA127" s="93"/>
      <c r="AB127" s="93"/>
      <c r="AC127" s="93"/>
      <c r="AD127" s="93"/>
      <c r="AE127" s="93"/>
      <c r="AF127" s="93"/>
      <c r="AG127" s="94"/>
      <c r="AH127" s="94"/>
      <c r="AI127" s="94"/>
      <c r="AJ127" s="94"/>
      <c r="AK127" s="94"/>
      <c r="AL127" s="94"/>
      <c r="AM127" s="94"/>
      <c r="AN127" s="94"/>
      <c r="AO127" s="94"/>
      <c r="AP127" s="94"/>
    </row>
    <row r="128" spans="1:42" s="95" customFormat="1" x14ac:dyDescent="0.2">
      <c r="A128" s="120" t="s">
        <v>162</v>
      </c>
      <c r="B128" s="99" t="s">
        <v>118</v>
      </c>
      <c r="C128" s="100">
        <v>100</v>
      </c>
      <c r="D128" s="103">
        <f t="shared" si="52"/>
        <v>1055</v>
      </c>
      <c r="E128" s="104">
        <f t="shared" si="53"/>
        <v>10.55</v>
      </c>
      <c r="F128" s="64">
        <f t="shared" si="42"/>
        <v>1049.8</v>
      </c>
      <c r="G128" s="63">
        <v>10.497999999999999</v>
      </c>
      <c r="H128" s="64">
        <f t="shared" si="43"/>
        <v>1061.8</v>
      </c>
      <c r="I128" s="63">
        <v>10.618067967120004</v>
      </c>
      <c r="J128" s="64">
        <f t="shared" si="44"/>
        <v>1055</v>
      </c>
      <c r="K128" s="63">
        <v>10.55</v>
      </c>
      <c r="L128" s="64">
        <f t="shared" si="49"/>
        <v>1400.4</v>
      </c>
      <c r="M128" s="63">
        <v>14.004</v>
      </c>
      <c r="N128" s="64">
        <f t="shared" si="46"/>
        <v>1086.0999999999999</v>
      </c>
      <c r="O128" s="63">
        <v>10.861000000000001</v>
      </c>
      <c r="P128" s="74">
        <f t="shared" si="51"/>
        <v>1438.2</v>
      </c>
      <c r="Q128" s="74">
        <f t="shared" si="51"/>
        <v>1700.7</v>
      </c>
      <c r="R128" s="74">
        <f t="shared" si="51"/>
        <v>1543.2</v>
      </c>
      <c r="S128" s="74">
        <f t="shared" si="51"/>
        <v>2278.1</v>
      </c>
      <c r="T128" s="74">
        <f t="shared" si="51"/>
        <v>3149.4</v>
      </c>
      <c r="U128" s="70">
        <f t="shared" si="48"/>
        <v>1752</v>
      </c>
      <c r="V128" s="70">
        <f t="shared" si="48"/>
        <v>2229.8000000000002</v>
      </c>
      <c r="W128" s="93"/>
      <c r="X128" s="93"/>
      <c r="Y128" s="93"/>
      <c r="Z128" s="93"/>
      <c r="AA128" s="93"/>
      <c r="AB128" s="93"/>
      <c r="AC128" s="93"/>
      <c r="AD128" s="93"/>
      <c r="AE128" s="93"/>
      <c r="AF128" s="93"/>
      <c r="AG128" s="94"/>
      <c r="AH128" s="94"/>
      <c r="AI128" s="94"/>
      <c r="AJ128" s="94"/>
      <c r="AK128" s="94"/>
      <c r="AL128" s="94"/>
      <c r="AM128" s="94"/>
      <c r="AN128" s="94"/>
      <c r="AO128" s="94"/>
      <c r="AP128" s="94"/>
    </row>
    <row r="129" spans="1:42" s="95" customFormat="1" x14ac:dyDescent="0.2">
      <c r="A129" s="120" t="s">
        <v>163</v>
      </c>
      <c r="B129" s="99" t="s">
        <v>119</v>
      </c>
      <c r="C129" s="100">
        <v>78</v>
      </c>
      <c r="D129" s="103">
        <f t="shared" si="52"/>
        <v>822.9</v>
      </c>
      <c r="E129" s="104">
        <f t="shared" si="53"/>
        <v>10.55</v>
      </c>
      <c r="F129" s="64">
        <f t="shared" si="42"/>
        <v>818.8</v>
      </c>
      <c r="G129" s="63">
        <v>10.497999999999999</v>
      </c>
      <c r="H129" s="64">
        <f t="shared" si="43"/>
        <v>828.1</v>
      </c>
      <c r="I129" s="63">
        <v>10.616212145538462</v>
      </c>
      <c r="J129" s="64">
        <f t="shared" si="44"/>
        <v>822.9</v>
      </c>
      <c r="K129" s="63">
        <v>10.55</v>
      </c>
      <c r="L129" s="64">
        <f t="shared" si="49"/>
        <v>1092.3</v>
      </c>
      <c r="M129" s="63">
        <v>14.004</v>
      </c>
      <c r="N129" s="64">
        <f t="shared" si="46"/>
        <v>847.2</v>
      </c>
      <c r="O129" s="63">
        <v>10.861000000000001</v>
      </c>
      <c r="P129" s="74">
        <f t="shared" si="51"/>
        <v>1121.8</v>
      </c>
      <c r="Q129" s="74">
        <f t="shared" si="51"/>
        <v>1326.5</v>
      </c>
      <c r="R129" s="74">
        <f t="shared" si="51"/>
        <v>1203.7</v>
      </c>
      <c r="S129" s="74">
        <f t="shared" si="51"/>
        <v>1776.9</v>
      </c>
      <c r="T129" s="74">
        <f t="shared" si="51"/>
        <v>2456.5</v>
      </c>
      <c r="U129" s="70">
        <f t="shared" si="48"/>
        <v>1366.4</v>
      </c>
      <c r="V129" s="70">
        <f t="shared" si="48"/>
        <v>1739</v>
      </c>
      <c r="W129" s="93"/>
      <c r="X129" s="93"/>
      <c r="Y129" s="93"/>
      <c r="Z129" s="93"/>
      <c r="AA129" s="93"/>
      <c r="AB129" s="93"/>
      <c r="AC129" s="93"/>
      <c r="AD129" s="93"/>
      <c r="AE129" s="93"/>
      <c r="AF129" s="93"/>
      <c r="AG129" s="94"/>
      <c r="AH129" s="94"/>
      <c r="AI129" s="94"/>
      <c r="AJ129" s="94"/>
      <c r="AK129" s="94"/>
      <c r="AL129" s="94"/>
      <c r="AM129" s="94"/>
      <c r="AN129" s="94"/>
      <c r="AO129" s="94"/>
      <c r="AP129" s="94"/>
    </row>
    <row r="130" spans="1:42" x14ac:dyDescent="0.2">
      <c r="A130" s="121"/>
      <c r="B130" s="122"/>
      <c r="C130" s="123"/>
      <c r="D130" s="124"/>
      <c r="E130" s="82"/>
      <c r="F130" s="124"/>
      <c r="G130" s="125"/>
      <c r="H130" s="124"/>
      <c r="I130" s="124"/>
      <c r="J130" s="81"/>
      <c r="K130" s="125"/>
      <c r="L130" s="125"/>
      <c r="M130" s="125"/>
      <c r="N130" s="81"/>
      <c r="O130" s="82"/>
      <c r="P130" s="108"/>
      <c r="Q130" s="108"/>
      <c r="R130" s="108"/>
      <c r="S130" s="108"/>
      <c r="T130" s="108"/>
      <c r="U130" s="126"/>
      <c r="V130" s="126"/>
    </row>
    <row r="131" spans="1:42" s="8" customFormat="1" x14ac:dyDescent="0.2">
      <c r="A131" s="127" t="s">
        <v>126</v>
      </c>
      <c r="B131" s="128"/>
      <c r="C131" s="129"/>
      <c r="D131" s="130"/>
      <c r="E131" s="131"/>
      <c r="F131" s="130"/>
      <c r="G131" s="131"/>
      <c r="H131" s="130"/>
      <c r="I131" s="131"/>
      <c r="J131" s="132"/>
      <c r="K131" s="131"/>
      <c r="L131" s="131"/>
      <c r="M131" s="131"/>
      <c r="N131" s="131"/>
      <c r="O131" s="131"/>
      <c r="P131" s="128"/>
      <c r="Q131" s="128"/>
      <c r="R131" s="128"/>
      <c r="S131" s="128"/>
      <c r="T131" s="128"/>
      <c r="U131" s="131"/>
      <c r="V131" s="133"/>
    </row>
    <row r="132" spans="1:42" s="8" customFormat="1" x14ac:dyDescent="0.2">
      <c r="A132" s="134"/>
      <c r="B132" s="5"/>
      <c r="C132" s="5"/>
      <c r="D132" s="11"/>
      <c r="E132" s="12"/>
      <c r="F132" s="11"/>
      <c r="G132" s="12"/>
      <c r="H132" s="11"/>
      <c r="I132" s="12"/>
      <c r="J132" s="135"/>
      <c r="K132" s="12"/>
      <c r="L132" s="12"/>
      <c r="M132" s="12"/>
      <c r="N132" s="12"/>
      <c r="O132" s="12"/>
      <c r="P132" s="5"/>
      <c r="Q132" s="5"/>
      <c r="R132" s="5"/>
      <c r="S132" s="5"/>
      <c r="T132" s="5"/>
      <c r="U132" s="12"/>
      <c r="V132" s="136"/>
    </row>
    <row r="133" spans="1:42" s="8" customFormat="1" x14ac:dyDescent="0.2">
      <c r="A133" s="180" t="s">
        <v>189</v>
      </c>
      <c r="B133" s="181"/>
      <c r="C133" s="181"/>
      <c r="D133" s="181"/>
      <c r="E133" s="181"/>
      <c r="F133" s="181"/>
      <c r="G133" s="181"/>
      <c r="H133" s="181"/>
      <c r="I133" s="181"/>
      <c r="J133" s="181"/>
      <c r="K133" s="181"/>
      <c r="L133" s="181"/>
      <c r="M133" s="181"/>
      <c r="N133" s="181"/>
      <c r="O133" s="181"/>
      <c r="P133" s="5"/>
      <c r="Q133" s="5"/>
      <c r="R133" s="5"/>
      <c r="S133" s="5"/>
      <c r="T133" s="5"/>
      <c r="U133" s="12"/>
      <c r="V133" s="136"/>
    </row>
    <row r="134" spans="1:42" s="138" customFormat="1" x14ac:dyDescent="0.2">
      <c r="A134" s="1" t="s">
        <v>187</v>
      </c>
      <c r="B134" s="137"/>
      <c r="C134" s="5"/>
      <c r="D134" s="11"/>
      <c r="E134" s="12"/>
      <c r="F134" s="11"/>
      <c r="G134" s="12"/>
      <c r="H134" s="11"/>
      <c r="I134" s="12"/>
      <c r="J134" s="135"/>
      <c r="K134" s="12"/>
      <c r="L134" s="12"/>
      <c r="M134" s="12"/>
      <c r="N134" s="12"/>
      <c r="O134" s="12"/>
      <c r="P134" s="5"/>
      <c r="Q134" s="5"/>
      <c r="R134" s="5"/>
      <c r="S134" s="5"/>
      <c r="T134" s="5"/>
      <c r="U134" s="12"/>
      <c r="V134" s="136"/>
    </row>
    <row r="135" spans="1:42" s="8" customFormat="1" x14ac:dyDescent="0.2">
      <c r="A135" s="1" t="s">
        <v>188</v>
      </c>
      <c r="B135" s="137"/>
      <c r="C135" s="5"/>
      <c r="D135" s="11"/>
      <c r="E135" s="12"/>
      <c r="F135" s="11"/>
      <c r="G135" s="12"/>
      <c r="H135" s="11"/>
      <c r="I135" s="12"/>
      <c r="J135" s="135"/>
      <c r="K135" s="12"/>
      <c r="L135" s="12"/>
      <c r="M135" s="12"/>
      <c r="N135" s="12"/>
      <c r="O135" s="12"/>
      <c r="P135" s="5"/>
      <c r="Q135" s="5"/>
      <c r="R135" s="5"/>
      <c r="S135" s="5"/>
      <c r="T135" s="5"/>
      <c r="U135" s="12"/>
      <c r="V135" s="136"/>
    </row>
    <row r="136" spans="1:42" s="8" customFormat="1" x14ac:dyDescent="0.2">
      <c r="A136" s="1" t="s">
        <v>196</v>
      </c>
      <c r="B136" s="137"/>
      <c r="C136" s="5"/>
      <c r="D136" s="11"/>
      <c r="E136" s="12"/>
      <c r="F136" s="11"/>
      <c r="G136" s="12"/>
      <c r="H136" s="11"/>
      <c r="I136" s="12"/>
      <c r="J136" s="135"/>
      <c r="K136" s="12"/>
      <c r="L136" s="12"/>
      <c r="M136" s="12"/>
      <c r="N136" s="12"/>
      <c r="O136" s="12"/>
      <c r="P136" s="5"/>
      <c r="Q136" s="5"/>
      <c r="R136" s="5"/>
      <c r="S136" s="5"/>
      <c r="T136" s="5"/>
      <c r="U136" s="12"/>
      <c r="V136" s="136"/>
    </row>
    <row r="137" spans="1:42" s="8" customFormat="1" x14ac:dyDescent="0.2">
      <c r="A137" s="1" t="s">
        <v>202</v>
      </c>
      <c r="B137" s="137"/>
      <c r="C137" s="5"/>
      <c r="D137" s="11"/>
      <c r="E137" s="12"/>
      <c r="F137" s="11"/>
      <c r="G137" s="12"/>
      <c r="H137" s="11"/>
      <c r="I137" s="12"/>
      <c r="J137" s="135"/>
      <c r="K137" s="12"/>
      <c r="L137" s="12"/>
      <c r="M137" s="12"/>
      <c r="N137" s="12"/>
      <c r="O137" s="12"/>
      <c r="P137" s="5"/>
      <c r="Q137" s="5"/>
      <c r="R137" s="5"/>
      <c r="S137" s="5"/>
      <c r="T137" s="5"/>
      <c r="U137" s="12"/>
      <c r="V137" s="136"/>
    </row>
    <row r="138" spans="1:42" s="8" customFormat="1" x14ac:dyDescent="0.2">
      <c r="A138" s="1" t="s">
        <v>198</v>
      </c>
      <c r="B138" s="137"/>
      <c r="C138" s="5"/>
      <c r="D138" s="11"/>
      <c r="E138" s="12"/>
      <c r="F138" s="11"/>
      <c r="G138" s="12"/>
      <c r="H138" s="11"/>
      <c r="I138" s="12"/>
      <c r="J138" s="135"/>
      <c r="K138" s="12"/>
      <c r="L138" s="12"/>
      <c r="M138" s="12"/>
      <c r="N138" s="12"/>
      <c r="O138" s="12"/>
      <c r="P138" s="5"/>
      <c r="Q138" s="5"/>
      <c r="R138" s="5"/>
      <c r="S138" s="5"/>
      <c r="T138" s="5"/>
      <c r="U138" s="12"/>
      <c r="V138" s="136"/>
    </row>
    <row r="139" spans="1:42" s="8" customFormat="1" x14ac:dyDescent="0.2">
      <c r="A139" s="1" t="s">
        <v>199</v>
      </c>
      <c r="B139" s="137"/>
      <c r="C139" s="5"/>
      <c r="D139" s="11"/>
      <c r="E139" s="12"/>
      <c r="F139" s="11"/>
      <c r="G139" s="12"/>
      <c r="H139" s="11"/>
      <c r="I139" s="12"/>
      <c r="J139" s="135"/>
      <c r="K139" s="12"/>
      <c r="L139" s="12"/>
      <c r="M139" s="12"/>
      <c r="N139" s="12"/>
      <c r="O139" s="12"/>
      <c r="P139" s="5"/>
      <c r="Q139" s="5"/>
      <c r="R139" s="5"/>
      <c r="S139" s="5"/>
      <c r="T139" s="5"/>
      <c r="U139" s="12"/>
      <c r="V139" s="136"/>
    </row>
    <row r="140" spans="1:42" s="8" customFormat="1" x14ac:dyDescent="0.2">
      <c r="A140" s="1" t="s">
        <v>200</v>
      </c>
      <c r="B140" s="137"/>
      <c r="C140" s="5"/>
      <c r="D140" s="11"/>
      <c r="E140" s="12"/>
      <c r="F140" s="11"/>
      <c r="G140" s="12"/>
      <c r="H140" s="11"/>
      <c r="I140" s="12"/>
      <c r="J140" s="135"/>
      <c r="K140" s="12"/>
      <c r="L140" s="12"/>
      <c r="M140" s="12"/>
      <c r="N140" s="12"/>
      <c r="O140" s="12"/>
      <c r="P140" s="5"/>
      <c r="Q140" s="5"/>
      <c r="R140" s="5"/>
      <c r="S140" s="5"/>
      <c r="T140" s="5"/>
      <c r="U140" s="12"/>
      <c r="V140" s="136"/>
    </row>
    <row r="141" spans="1:42" s="8" customFormat="1" x14ac:dyDescent="0.2">
      <c r="A141" s="1" t="s">
        <v>201</v>
      </c>
      <c r="B141" s="137"/>
      <c r="C141" s="5"/>
      <c r="D141" s="11"/>
      <c r="E141" s="12"/>
      <c r="F141" s="11"/>
      <c r="G141" s="12"/>
      <c r="H141" s="11"/>
      <c r="I141" s="12"/>
      <c r="J141" s="135"/>
      <c r="K141" s="12"/>
      <c r="L141" s="12"/>
      <c r="M141" s="12"/>
      <c r="N141" s="12"/>
      <c r="O141" s="12"/>
      <c r="P141" s="5"/>
      <c r="Q141" s="5"/>
      <c r="R141" s="5"/>
      <c r="S141" s="5"/>
      <c r="T141" s="5"/>
      <c r="U141" s="12"/>
      <c r="V141" s="136"/>
    </row>
    <row r="142" spans="1:42" s="8" customFormat="1" x14ac:dyDescent="0.2">
      <c r="A142" s="1" t="s">
        <v>183</v>
      </c>
      <c r="B142" s="137"/>
      <c r="C142" s="5"/>
      <c r="D142" s="11"/>
      <c r="E142" s="12"/>
      <c r="F142" s="11"/>
      <c r="G142" s="12"/>
      <c r="H142" s="11"/>
      <c r="I142" s="12"/>
      <c r="J142" s="135"/>
      <c r="K142" s="12"/>
      <c r="L142" s="12"/>
      <c r="M142" s="12"/>
      <c r="N142" s="12"/>
      <c r="O142" s="12"/>
      <c r="P142" s="5"/>
      <c r="Q142" s="5"/>
      <c r="R142" s="5"/>
      <c r="S142" s="5"/>
      <c r="T142" s="5"/>
      <c r="U142" s="12"/>
      <c r="V142" s="136"/>
    </row>
    <row r="143" spans="1:42" s="8" customFormat="1" x14ac:dyDescent="0.2">
      <c r="A143" s="139" t="s">
        <v>191</v>
      </c>
      <c r="B143" s="140"/>
      <c r="C143" s="140"/>
      <c r="D143" s="141"/>
      <c r="E143" s="142"/>
      <c r="F143" s="141"/>
      <c r="G143" s="142"/>
      <c r="H143" s="141"/>
      <c r="I143" s="142"/>
      <c r="J143" s="143"/>
      <c r="K143" s="142"/>
      <c r="L143" s="142"/>
      <c r="M143" s="142"/>
      <c r="N143" s="142"/>
      <c r="O143" s="142"/>
      <c r="P143" s="140"/>
      <c r="Q143" s="140"/>
      <c r="R143" s="140"/>
      <c r="S143" s="140"/>
      <c r="T143" s="140"/>
      <c r="U143" s="142"/>
      <c r="V143" s="144"/>
    </row>
    <row r="144" spans="1:42" s="138" customFormat="1" x14ac:dyDescent="0.2">
      <c r="A144" s="145" t="s">
        <v>184</v>
      </c>
      <c r="B144" s="146"/>
      <c r="C144" s="146"/>
      <c r="D144" s="147"/>
      <c r="E144" s="148"/>
      <c r="F144" s="147"/>
      <c r="G144" s="148"/>
      <c r="H144" s="147"/>
      <c r="I144" s="148"/>
      <c r="J144" s="149"/>
      <c r="K144" s="148"/>
      <c r="L144" s="148"/>
      <c r="M144" s="148"/>
      <c r="N144" s="148"/>
      <c r="O144" s="148"/>
      <c r="P144" s="146"/>
      <c r="Q144" s="146"/>
      <c r="R144" s="146"/>
      <c r="S144" s="146"/>
      <c r="T144" s="146"/>
      <c r="U144" s="148"/>
      <c r="V144" s="150"/>
    </row>
    <row r="145" spans="1:42" s="138" customFormat="1" x14ac:dyDescent="0.2">
      <c r="A145" s="151" t="s">
        <v>151</v>
      </c>
      <c r="B145" s="152"/>
      <c r="C145" s="153"/>
      <c r="D145" s="154"/>
      <c r="E145" s="155"/>
      <c r="F145" s="154"/>
      <c r="G145" s="155"/>
      <c r="H145" s="154"/>
      <c r="I145" s="155"/>
      <c r="J145" s="156"/>
      <c r="K145" s="155"/>
      <c r="L145" s="155"/>
      <c r="M145" s="155"/>
      <c r="N145" s="155"/>
      <c r="O145" s="155"/>
      <c r="P145" s="152"/>
      <c r="Q145" s="152"/>
      <c r="R145" s="152"/>
      <c r="S145" s="152"/>
      <c r="T145" s="152"/>
      <c r="U145" s="155"/>
      <c r="V145" s="157"/>
    </row>
    <row r="146" spans="1:42" s="8" customFormat="1" x14ac:dyDescent="0.2">
      <c r="A146" s="158" t="s">
        <v>170</v>
      </c>
      <c r="B146" s="159"/>
      <c r="C146" s="159"/>
      <c r="D146" s="159"/>
      <c r="E146" s="159"/>
      <c r="F146" s="159"/>
      <c r="G146" s="159"/>
      <c r="H146" s="159"/>
      <c r="I146" s="159"/>
      <c r="J146" s="160"/>
      <c r="K146" s="159"/>
      <c r="L146" s="159"/>
      <c r="M146" s="159"/>
      <c r="N146" s="159"/>
      <c r="O146" s="159"/>
      <c r="P146" s="159"/>
      <c r="Q146" s="159"/>
      <c r="R146" s="159"/>
      <c r="S146" s="159"/>
      <c r="T146" s="159"/>
      <c r="U146" s="159"/>
      <c r="V146" s="161"/>
    </row>
    <row r="147" spans="1:42" s="8" customFormat="1" x14ac:dyDescent="0.2">
      <c r="A147" s="162"/>
      <c r="B147" s="163"/>
      <c r="C147" s="164"/>
      <c r="D147" s="165"/>
      <c r="E147" s="166"/>
      <c r="F147" s="165"/>
      <c r="G147" s="166"/>
      <c r="H147" s="165"/>
      <c r="I147" s="166"/>
      <c r="J147" s="167"/>
      <c r="K147" s="166"/>
      <c r="L147" s="166"/>
      <c r="M147" s="166"/>
      <c r="N147" s="166"/>
      <c r="O147" s="166"/>
      <c r="P147" s="163"/>
      <c r="Q147" s="163"/>
      <c r="R147" s="163"/>
      <c r="S147" s="163"/>
      <c r="T147" s="163"/>
      <c r="U147" s="166"/>
      <c r="V147" s="168"/>
    </row>
    <row r="148" spans="1:42" s="8" customFormat="1" x14ac:dyDescent="0.2">
      <c r="A148" s="151" t="s">
        <v>174</v>
      </c>
      <c r="B148" s="152"/>
      <c r="C148" s="153"/>
      <c r="D148" s="154"/>
      <c r="E148" s="155"/>
      <c r="F148" s="154"/>
      <c r="G148" s="155"/>
      <c r="H148" s="154"/>
      <c r="I148" s="155"/>
      <c r="J148" s="156"/>
      <c r="K148" s="155"/>
      <c r="L148" s="155"/>
      <c r="M148" s="155"/>
      <c r="N148" s="155"/>
      <c r="O148" s="155"/>
      <c r="P148" s="152"/>
      <c r="Q148" s="152"/>
      <c r="R148" s="152"/>
      <c r="S148" s="152"/>
      <c r="T148" s="152"/>
      <c r="U148" s="155"/>
      <c r="V148" s="157"/>
    </row>
    <row r="149" spans="1:42" s="8" customFormat="1" x14ac:dyDescent="0.2">
      <c r="A149" s="158" t="s">
        <v>175</v>
      </c>
      <c r="B149" s="159"/>
      <c r="C149" s="159"/>
      <c r="D149" s="159"/>
      <c r="E149" s="159"/>
      <c r="F149" s="159"/>
      <c r="G149" s="159"/>
      <c r="H149" s="159"/>
      <c r="I149" s="159"/>
      <c r="J149" s="160"/>
      <c r="K149" s="159"/>
      <c r="L149" s="159"/>
      <c r="M149" s="159"/>
      <c r="N149" s="159"/>
      <c r="O149" s="159"/>
      <c r="P149" s="159"/>
      <c r="Q149" s="159"/>
      <c r="R149" s="159"/>
      <c r="S149" s="159"/>
      <c r="T149" s="159"/>
      <c r="U149" s="159"/>
      <c r="V149" s="161"/>
    </row>
    <row r="150" spans="1:42" s="8" customFormat="1" x14ac:dyDescent="0.2">
      <c r="A150" s="158" t="s">
        <v>176</v>
      </c>
      <c r="B150" s="159"/>
      <c r="C150" s="159"/>
      <c r="D150" s="159"/>
      <c r="E150" s="159"/>
      <c r="F150" s="159"/>
      <c r="G150" s="159"/>
      <c r="H150" s="159"/>
      <c r="I150" s="159"/>
      <c r="J150" s="160"/>
      <c r="K150" s="159"/>
      <c r="L150" s="159"/>
      <c r="M150" s="159"/>
      <c r="N150" s="159"/>
      <c r="O150" s="159"/>
      <c r="P150" s="159"/>
      <c r="Q150" s="159"/>
      <c r="R150" s="159"/>
      <c r="S150" s="159"/>
      <c r="T150" s="159"/>
      <c r="U150" s="159"/>
      <c r="V150" s="161"/>
    </row>
    <row r="151" spans="1:42" s="8" customFormat="1" x14ac:dyDescent="0.2">
      <c r="A151" s="158" t="s">
        <v>177</v>
      </c>
      <c r="B151" s="159"/>
      <c r="C151" s="159"/>
      <c r="D151" s="159"/>
      <c r="E151" s="159"/>
      <c r="F151" s="159"/>
      <c r="G151" s="159"/>
      <c r="H151" s="159"/>
      <c r="I151" s="159"/>
      <c r="J151" s="160"/>
      <c r="K151" s="159"/>
      <c r="L151" s="159"/>
      <c r="M151" s="159"/>
      <c r="N151" s="159"/>
      <c r="O151" s="159"/>
      <c r="P151" s="159"/>
      <c r="Q151" s="159"/>
      <c r="R151" s="159"/>
      <c r="S151" s="159"/>
      <c r="T151" s="159"/>
      <c r="U151" s="159"/>
      <c r="V151" s="161"/>
    </row>
    <row r="152" spans="1:42" s="8" customFormat="1" x14ac:dyDescent="0.2">
      <c r="A152" s="158" t="s">
        <v>178</v>
      </c>
      <c r="B152" s="159"/>
      <c r="C152" s="159"/>
      <c r="D152" s="159"/>
      <c r="E152" s="159"/>
      <c r="F152" s="159"/>
      <c r="G152" s="159"/>
      <c r="H152" s="159"/>
      <c r="I152" s="159"/>
      <c r="J152" s="160"/>
      <c r="K152" s="159"/>
      <c r="L152" s="159"/>
      <c r="M152" s="159"/>
      <c r="N152" s="159"/>
      <c r="O152" s="159"/>
      <c r="P152" s="159"/>
      <c r="Q152" s="159"/>
      <c r="R152" s="159"/>
      <c r="S152" s="159"/>
      <c r="T152" s="159"/>
      <c r="U152" s="159"/>
      <c r="V152" s="161"/>
    </row>
    <row r="153" spans="1:42" s="8" customFormat="1" x14ac:dyDescent="0.2">
      <c r="A153" s="158" t="s">
        <v>179</v>
      </c>
      <c r="B153" s="159"/>
      <c r="C153" s="159"/>
      <c r="D153" s="159"/>
      <c r="E153" s="159"/>
      <c r="F153" s="159"/>
      <c r="G153" s="159"/>
      <c r="H153" s="159"/>
      <c r="I153" s="159"/>
      <c r="J153" s="160"/>
      <c r="K153" s="159"/>
      <c r="L153" s="159"/>
      <c r="M153" s="159"/>
      <c r="N153" s="159"/>
      <c r="O153" s="159"/>
      <c r="P153" s="159"/>
      <c r="Q153" s="159"/>
      <c r="R153" s="159"/>
      <c r="S153" s="159"/>
      <c r="T153" s="159"/>
      <c r="U153" s="159"/>
      <c r="V153" s="161"/>
    </row>
    <row r="154" spans="1:42" s="8" customFormat="1" x14ac:dyDescent="0.2">
      <c r="A154" s="158" t="s">
        <v>180</v>
      </c>
      <c r="B154" s="159"/>
      <c r="C154" s="159"/>
      <c r="D154" s="159"/>
      <c r="E154" s="159"/>
      <c r="F154" s="159"/>
      <c r="G154" s="159"/>
      <c r="H154" s="159"/>
      <c r="I154" s="159"/>
      <c r="J154" s="160"/>
      <c r="K154" s="159"/>
      <c r="L154" s="159"/>
      <c r="M154" s="159"/>
      <c r="N154" s="159"/>
      <c r="O154" s="159"/>
      <c r="P154" s="159"/>
      <c r="Q154" s="159"/>
      <c r="R154" s="159"/>
      <c r="S154" s="159"/>
      <c r="T154" s="159"/>
      <c r="U154" s="159"/>
      <c r="V154" s="161"/>
    </row>
    <row r="155" spans="1:42" s="8" customFormat="1" x14ac:dyDescent="0.2">
      <c r="A155" s="162"/>
      <c r="B155" s="163"/>
      <c r="C155" s="164"/>
      <c r="D155" s="165"/>
      <c r="E155" s="166"/>
      <c r="F155" s="165"/>
      <c r="G155" s="166"/>
      <c r="H155" s="165"/>
      <c r="I155" s="166"/>
      <c r="J155" s="167"/>
      <c r="K155" s="166"/>
      <c r="L155" s="166"/>
      <c r="M155" s="166"/>
      <c r="N155" s="166"/>
      <c r="O155" s="166"/>
      <c r="P155" s="163"/>
      <c r="Q155" s="163"/>
      <c r="R155" s="163"/>
      <c r="S155" s="163"/>
      <c r="T155" s="163"/>
      <c r="U155" s="166"/>
      <c r="V155" s="168"/>
    </row>
    <row r="156" spans="1:42" s="8" customFormat="1" x14ac:dyDescent="0.2">
      <c r="A156" s="169"/>
      <c r="B156" s="170"/>
      <c r="C156" s="5"/>
      <c r="D156" s="11"/>
      <c r="E156" s="12"/>
      <c r="F156" s="171"/>
      <c r="G156" s="172"/>
      <c r="H156" s="135"/>
      <c r="I156" s="12"/>
      <c r="J156" s="11"/>
      <c r="K156" s="12"/>
      <c r="L156" s="12"/>
      <c r="M156" s="12"/>
      <c r="N156" s="12"/>
      <c r="O156" s="12"/>
      <c r="P156" s="5"/>
      <c r="Q156" s="5"/>
      <c r="R156" s="5"/>
      <c r="S156" s="5"/>
      <c r="T156" s="5"/>
      <c r="U156" s="12"/>
      <c r="V156" s="12"/>
      <c r="W156" s="5"/>
      <c r="X156" s="5"/>
      <c r="Y156" s="5"/>
      <c r="Z156" s="5"/>
      <c r="AA156" s="5"/>
      <c r="AB156" s="5"/>
      <c r="AC156" s="5"/>
      <c r="AD156" s="5"/>
      <c r="AE156" s="5"/>
      <c r="AF156" s="5"/>
      <c r="AG156" s="5"/>
      <c r="AH156" s="5"/>
      <c r="AI156" s="5"/>
      <c r="AJ156" s="5"/>
      <c r="AK156" s="5"/>
      <c r="AL156" s="5"/>
      <c r="AM156" s="5"/>
      <c r="AN156" s="5"/>
      <c r="AO156" s="5"/>
      <c r="AP156" s="5"/>
    </row>
  </sheetData>
  <sheetProtection password="F4BB" sheet="1" objects="1" scenarios="1" formatCells="0" formatColumns="0" formatRows="0"/>
  <mergeCells count="4">
    <mergeCell ref="A3:V3"/>
    <mergeCell ref="D4:O4"/>
    <mergeCell ref="P4:V4"/>
    <mergeCell ref="A133:O133"/>
  </mergeCells>
  <phoneticPr fontId="0" type="noConversion"/>
  <printOptions horizontalCentered="1" gridLines="1"/>
  <pageMargins left="0.25" right="0.25" top="0.21" bottom="0.28000000000000003" header="0.12" footer="0.17"/>
  <pageSetup paperSize="9" scale="70" fitToHeight="5" orientation="landscape" r:id="rId1"/>
  <headerFooter alignWithMargins="0"/>
  <rowBreaks count="3" manualBreakCount="3">
    <brk id="52" max="21" man="1"/>
    <brk id="100" max="21" man="1"/>
    <brk id="130" max="21" man="1"/>
  </rowBreaks>
  <colBreaks count="1" manualBreakCount="1">
    <brk id="15" max="1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PAEDS Comparitive Tariffs</vt:lpstr>
      <vt:lpstr>'PAEDS Comparitive Tariffs'!Print_Area</vt:lpstr>
      <vt:lpstr>'PAEDS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2015-01-01T16:48:27Z</cp:lastPrinted>
  <dcterms:created xsi:type="dcterms:W3CDTF">2007-01-02T12:57:15Z</dcterms:created>
  <dcterms:modified xsi:type="dcterms:W3CDTF">2015-01-15T11:54:24Z</dcterms:modified>
</cp:coreProperties>
</file>