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480" windowHeight="1084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Tariffs'!$A$1:$V$105</definedName>
    <definedName name="_xlnm.Print_Titles" localSheetId="0">'Comparative Tariffs'!$A:$E,'Comparative Tariffs'!$1:$7</definedName>
    <definedName name="VAT">[1]Parameters!$C$20</definedName>
  </definedNames>
  <calcPr calcId="144525"/>
</workbook>
</file>

<file path=xl/calcChain.xml><?xml version="1.0" encoding="utf-8"?>
<calcChain xmlns="http://schemas.openxmlformats.org/spreadsheetml/2006/main">
  <c r="K12" i="1" l="1"/>
  <c r="K13" i="1"/>
  <c r="K14" i="1"/>
  <c r="K15" i="1"/>
  <c r="K16" i="1"/>
  <c r="K17" i="1"/>
  <c r="K18" i="1"/>
  <c r="K19" i="1"/>
  <c r="K20" i="1"/>
  <c r="K21" i="1"/>
  <c r="K22" i="1"/>
  <c r="K23" i="1"/>
  <c r="K24" i="1"/>
  <c r="K25" i="1"/>
  <c r="K11" i="1"/>
  <c r="O24" i="1" l="1"/>
  <c r="O23" i="1"/>
  <c r="O22" i="1"/>
  <c r="O21" i="1"/>
  <c r="O20" i="1"/>
  <c r="O19" i="1"/>
  <c r="H16" i="1" l="1"/>
  <c r="H17" i="1"/>
  <c r="H18" i="1"/>
  <c r="N79" i="1" l="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40" i="1"/>
  <c r="N39" i="1"/>
  <c r="N38" i="1"/>
  <c r="N37" i="1"/>
  <c r="N36" i="1"/>
  <c r="N35" i="1"/>
  <c r="N34" i="1"/>
  <c r="N33" i="1"/>
  <c r="N32" i="1"/>
  <c r="N31" i="1"/>
  <c r="N30" i="1"/>
  <c r="N29" i="1"/>
  <c r="N12" i="1"/>
  <c r="N13" i="1"/>
  <c r="N14" i="1"/>
  <c r="N15" i="1"/>
  <c r="N16" i="1"/>
  <c r="N17" i="1"/>
  <c r="N18" i="1"/>
  <c r="N19" i="1"/>
  <c r="N20" i="1"/>
  <c r="N21" i="1"/>
  <c r="N22" i="1"/>
  <c r="N23" i="1"/>
  <c r="N24" i="1"/>
  <c r="N25" i="1"/>
  <c r="H12" i="1"/>
  <c r="H13" i="1"/>
  <c r="H14" i="1"/>
  <c r="H15" i="1"/>
  <c r="H19" i="1"/>
  <c r="H20" i="1"/>
  <c r="H21" i="1"/>
  <c r="H22" i="1"/>
  <c r="H23" i="1"/>
  <c r="H24" i="1"/>
  <c r="H25" i="1"/>
  <c r="H11" i="1"/>
  <c r="N11" i="1"/>
  <c r="U21" i="1" l="1"/>
  <c r="V21" i="1"/>
  <c r="U19" i="1"/>
  <c r="V19" i="1"/>
  <c r="V18" i="1"/>
  <c r="U18" i="1"/>
  <c r="U25" i="1"/>
  <c r="V25" i="1"/>
  <c r="V17" i="1"/>
  <c r="U17" i="1"/>
  <c r="U23" i="1"/>
  <c r="V23" i="1"/>
  <c r="U22" i="1"/>
  <c r="V22" i="1"/>
  <c r="U20" i="1"/>
  <c r="V20" i="1"/>
  <c r="U24" i="1"/>
  <c r="V24" i="1"/>
  <c r="U16" i="1"/>
  <c r="V16" i="1"/>
  <c r="U30" i="1"/>
  <c r="V30" i="1"/>
  <c r="U31" i="1"/>
  <c r="V31" i="1"/>
  <c r="U32" i="1"/>
  <c r="V32" i="1"/>
  <c r="U33" i="1"/>
  <c r="V33" i="1"/>
  <c r="U34" i="1"/>
  <c r="V34" i="1"/>
  <c r="U35" i="1"/>
  <c r="V35" i="1"/>
  <c r="U36" i="1"/>
  <c r="V36" i="1"/>
  <c r="U37" i="1"/>
  <c r="V37" i="1"/>
  <c r="U38" i="1"/>
  <c r="V38" i="1"/>
  <c r="U39" i="1"/>
  <c r="V39" i="1"/>
  <c r="U40" i="1"/>
  <c r="V40" i="1"/>
  <c r="U41" i="1"/>
  <c r="V41" i="1"/>
  <c r="U42" i="1"/>
  <c r="V42" i="1"/>
  <c r="U43" i="1"/>
  <c r="V43" i="1"/>
  <c r="U44" i="1"/>
  <c r="V44" i="1"/>
  <c r="U45" i="1"/>
  <c r="V45" i="1"/>
  <c r="U46" i="1"/>
  <c r="V46" i="1"/>
  <c r="U47" i="1"/>
  <c r="V47" i="1"/>
  <c r="U48" i="1"/>
  <c r="V48" i="1"/>
  <c r="U49" i="1"/>
  <c r="V49" i="1"/>
  <c r="U50" i="1"/>
  <c r="V50" i="1"/>
  <c r="U51" i="1"/>
  <c r="V51" i="1"/>
  <c r="U52" i="1"/>
  <c r="V52" i="1"/>
  <c r="U53" i="1"/>
  <c r="V53" i="1"/>
  <c r="U54" i="1"/>
  <c r="V54" i="1"/>
  <c r="U55" i="1"/>
  <c r="V55" i="1"/>
  <c r="U56" i="1"/>
  <c r="V56" i="1"/>
  <c r="U57" i="1"/>
  <c r="V57" i="1"/>
  <c r="U58" i="1"/>
  <c r="V58" i="1"/>
  <c r="U59" i="1"/>
  <c r="V59" i="1"/>
  <c r="U60" i="1"/>
  <c r="V60" i="1"/>
  <c r="U61" i="1"/>
  <c r="V61" i="1"/>
  <c r="U62" i="1"/>
  <c r="V62" i="1"/>
  <c r="U63" i="1"/>
  <c r="V63" i="1"/>
  <c r="U64" i="1"/>
  <c r="V64" i="1"/>
  <c r="U65" i="1"/>
  <c r="V65" i="1"/>
  <c r="U66" i="1"/>
  <c r="V66" i="1"/>
  <c r="U67" i="1"/>
  <c r="V67" i="1"/>
  <c r="U68" i="1"/>
  <c r="V68" i="1"/>
  <c r="U69" i="1"/>
  <c r="V69" i="1"/>
  <c r="U70" i="1"/>
  <c r="V70" i="1"/>
  <c r="U71" i="1"/>
  <c r="V71" i="1"/>
  <c r="U72" i="1"/>
  <c r="V72" i="1"/>
  <c r="U73" i="1"/>
  <c r="V73" i="1"/>
  <c r="U74" i="1"/>
  <c r="V74" i="1"/>
  <c r="U75" i="1"/>
  <c r="V75" i="1"/>
  <c r="U76" i="1"/>
  <c r="V76" i="1"/>
  <c r="U77" i="1"/>
  <c r="V77" i="1"/>
  <c r="U78" i="1"/>
  <c r="V78" i="1"/>
  <c r="U79" i="1"/>
  <c r="V79" i="1"/>
  <c r="V29" i="1"/>
  <c r="U29" i="1"/>
  <c r="U12" i="1"/>
  <c r="V12" i="1"/>
  <c r="U13" i="1"/>
  <c r="V13" i="1"/>
  <c r="U14" i="1"/>
  <c r="V14" i="1"/>
  <c r="U15" i="1"/>
  <c r="V15" i="1"/>
  <c r="V11" i="1"/>
  <c r="U11" i="1"/>
  <c r="F30" i="1"/>
  <c r="P30" i="1"/>
  <c r="Q30" i="1"/>
  <c r="R30" i="1"/>
  <c r="S30" i="1"/>
  <c r="T30" i="1"/>
  <c r="F31" i="1"/>
  <c r="P31" i="1"/>
  <c r="Q31" i="1"/>
  <c r="R31" i="1"/>
  <c r="S31" i="1"/>
  <c r="T31" i="1"/>
  <c r="F32" i="1"/>
  <c r="P32" i="1"/>
  <c r="Q32" i="1"/>
  <c r="R32" i="1"/>
  <c r="S32" i="1"/>
  <c r="T32" i="1"/>
  <c r="F33" i="1"/>
  <c r="P33" i="1"/>
  <c r="Q33" i="1"/>
  <c r="R33" i="1"/>
  <c r="S33" i="1"/>
  <c r="T33" i="1"/>
  <c r="F34" i="1"/>
  <c r="P34" i="1"/>
  <c r="Q34" i="1"/>
  <c r="R34" i="1"/>
  <c r="S34" i="1"/>
  <c r="T34" i="1"/>
  <c r="F35" i="1"/>
  <c r="P35" i="1"/>
  <c r="Q35" i="1"/>
  <c r="R35" i="1"/>
  <c r="S35" i="1"/>
  <c r="T35" i="1"/>
  <c r="F36" i="1"/>
  <c r="P36" i="1"/>
  <c r="Q36" i="1"/>
  <c r="R36" i="1"/>
  <c r="S36" i="1"/>
  <c r="T36" i="1"/>
  <c r="F37" i="1"/>
  <c r="P37" i="1"/>
  <c r="Q37" i="1"/>
  <c r="R37" i="1"/>
  <c r="S37" i="1"/>
  <c r="T37" i="1"/>
  <c r="F38" i="1"/>
  <c r="P38" i="1"/>
  <c r="Q38" i="1"/>
  <c r="R38" i="1"/>
  <c r="S38" i="1"/>
  <c r="T38" i="1"/>
  <c r="F39" i="1"/>
  <c r="P39" i="1"/>
  <c r="Q39" i="1"/>
  <c r="R39" i="1"/>
  <c r="S39" i="1"/>
  <c r="T39" i="1"/>
  <c r="F40" i="1"/>
  <c r="P40" i="1"/>
  <c r="Q40" i="1"/>
  <c r="R40" i="1"/>
  <c r="S40" i="1"/>
  <c r="T40" i="1"/>
  <c r="F41" i="1"/>
  <c r="P41" i="1"/>
  <c r="Q41" i="1"/>
  <c r="R41" i="1"/>
  <c r="S41" i="1"/>
  <c r="T41" i="1"/>
  <c r="F42" i="1"/>
  <c r="P42" i="1"/>
  <c r="Q42" i="1"/>
  <c r="R42" i="1"/>
  <c r="S42" i="1"/>
  <c r="T42" i="1"/>
  <c r="F43" i="1"/>
  <c r="P43" i="1"/>
  <c r="Q43" i="1"/>
  <c r="R43" i="1"/>
  <c r="S43" i="1"/>
  <c r="T43" i="1"/>
  <c r="F44" i="1"/>
  <c r="P44" i="1"/>
  <c r="Q44" i="1"/>
  <c r="R44" i="1"/>
  <c r="S44" i="1"/>
  <c r="T44" i="1"/>
  <c r="F45" i="1"/>
  <c r="P45" i="1"/>
  <c r="Q45" i="1"/>
  <c r="R45" i="1"/>
  <c r="S45" i="1"/>
  <c r="T45" i="1"/>
  <c r="F46" i="1"/>
  <c r="P46" i="1"/>
  <c r="Q46" i="1"/>
  <c r="R46" i="1"/>
  <c r="S46" i="1"/>
  <c r="T46" i="1"/>
  <c r="F47" i="1"/>
  <c r="P47" i="1"/>
  <c r="Q47" i="1"/>
  <c r="R47" i="1"/>
  <c r="S47" i="1"/>
  <c r="T47" i="1"/>
  <c r="F48" i="1"/>
  <c r="P48" i="1"/>
  <c r="Q48" i="1"/>
  <c r="R48" i="1"/>
  <c r="S48" i="1"/>
  <c r="T48" i="1"/>
  <c r="F49" i="1"/>
  <c r="P49" i="1"/>
  <c r="Q49" i="1"/>
  <c r="R49" i="1"/>
  <c r="S49" i="1"/>
  <c r="T49" i="1"/>
  <c r="F50" i="1"/>
  <c r="P50" i="1"/>
  <c r="Q50" i="1"/>
  <c r="R50" i="1"/>
  <c r="S50" i="1"/>
  <c r="T50" i="1"/>
  <c r="F51" i="1"/>
  <c r="P51" i="1"/>
  <c r="Q51" i="1"/>
  <c r="R51" i="1"/>
  <c r="S51" i="1"/>
  <c r="T51" i="1"/>
  <c r="F52" i="1"/>
  <c r="P52" i="1"/>
  <c r="Q52" i="1"/>
  <c r="R52" i="1"/>
  <c r="S52" i="1"/>
  <c r="T52" i="1"/>
  <c r="F53" i="1"/>
  <c r="P53" i="1"/>
  <c r="Q53" i="1"/>
  <c r="R53" i="1"/>
  <c r="S53" i="1"/>
  <c r="T53" i="1"/>
  <c r="F54" i="1"/>
  <c r="P54" i="1"/>
  <c r="Q54" i="1"/>
  <c r="R54" i="1"/>
  <c r="S54" i="1"/>
  <c r="T54" i="1"/>
  <c r="F55" i="1"/>
  <c r="P55" i="1"/>
  <c r="Q55" i="1"/>
  <c r="R55" i="1"/>
  <c r="S55" i="1"/>
  <c r="T55" i="1"/>
  <c r="F56" i="1"/>
  <c r="P56" i="1"/>
  <c r="Q56" i="1"/>
  <c r="R56" i="1"/>
  <c r="S56" i="1"/>
  <c r="T56" i="1"/>
  <c r="F57" i="1"/>
  <c r="P57" i="1"/>
  <c r="Q57" i="1"/>
  <c r="R57" i="1"/>
  <c r="S57" i="1"/>
  <c r="T57" i="1"/>
  <c r="F58" i="1"/>
  <c r="P58" i="1"/>
  <c r="Q58" i="1"/>
  <c r="R58" i="1"/>
  <c r="S58" i="1"/>
  <c r="T58" i="1"/>
  <c r="F59" i="1"/>
  <c r="P59" i="1"/>
  <c r="Q59" i="1"/>
  <c r="R59" i="1"/>
  <c r="S59" i="1"/>
  <c r="T59" i="1"/>
  <c r="F60" i="1"/>
  <c r="P60" i="1"/>
  <c r="Q60" i="1"/>
  <c r="R60" i="1"/>
  <c r="S60" i="1"/>
  <c r="T60" i="1"/>
  <c r="F61" i="1"/>
  <c r="P61" i="1"/>
  <c r="Q61" i="1"/>
  <c r="R61" i="1"/>
  <c r="S61" i="1"/>
  <c r="T61" i="1"/>
  <c r="F62" i="1"/>
  <c r="P62" i="1"/>
  <c r="Q62" i="1"/>
  <c r="R62" i="1"/>
  <c r="S62" i="1"/>
  <c r="T62" i="1"/>
  <c r="F63" i="1"/>
  <c r="P63" i="1"/>
  <c r="Q63" i="1"/>
  <c r="R63" i="1"/>
  <c r="S63" i="1"/>
  <c r="T63" i="1"/>
  <c r="F64" i="1"/>
  <c r="P64" i="1"/>
  <c r="Q64" i="1"/>
  <c r="R64" i="1"/>
  <c r="S64" i="1"/>
  <c r="T64" i="1"/>
  <c r="F65" i="1"/>
  <c r="P65" i="1"/>
  <c r="Q65" i="1"/>
  <c r="R65" i="1"/>
  <c r="S65" i="1"/>
  <c r="T65" i="1"/>
  <c r="F66" i="1"/>
  <c r="P66" i="1"/>
  <c r="Q66" i="1"/>
  <c r="R66" i="1"/>
  <c r="S66" i="1"/>
  <c r="T66" i="1"/>
  <c r="F67" i="1"/>
  <c r="P67" i="1"/>
  <c r="Q67" i="1"/>
  <c r="R67" i="1"/>
  <c r="S67" i="1"/>
  <c r="T67" i="1"/>
  <c r="F68" i="1"/>
  <c r="P68" i="1"/>
  <c r="Q68" i="1"/>
  <c r="R68" i="1"/>
  <c r="S68" i="1"/>
  <c r="T68" i="1"/>
  <c r="F69" i="1"/>
  <c r="P69" i="1"/>
  <c r="Q69" i="1"/>
  <c r="R69" i="1"/>
  <c r="S69" i="1"/>
  <c r="T69" i="1"/>
  <c r="F70" i="1"/>
  <c r="P70" i="1"/>
  <c r="Q70" i="1"/>
  <c r="R70" i="1"/>
  <c r="S70" i="1"/>
  <c r="T70" i="1"/>
  <c r="F71" i="1"/>
  <c r="P71" i="1"/>
  <c r="Q71" i="1"/>
  <c r="R71" i="1"/>
  <c r="S71" i="1"/>
  <c r="T71" i="1"/>
  <c r="F72" i="1"/>
  <c r="P72" i="1"/>
  <c r="Q72" i="1"/>
  <c r="R72" i="1"/>
  <c r="S72" i="1"/>
  <c r="T72" i="1"/>
  <c r="F73" i="1"/>
  <c r="P73" i="1"/>
  <c r="Q73" i="1"/>
  <c r="R73" i="1"/>
  <c r="S73" i="1"/>
  <c r="T73" i="1"/>
  <c r="F74" i="1"/>
  <c r="P74" i="1"/>
  <c r="Q74" i="1"/>
  <c r="R74" i="1"/>
  <c r="S74" i="1"/>
  <c r="T74" i="1"/>
  <c r="F75" i="1"/>
  <c r="P75" i="1"/>
  <c r="Q75" i="1"/>
  <c r="R75" i="1"/>
  <c r="S75" i="1"/>
  <c r="T75" i="1"/>
  <c r="F76" i="1"/>
  <c r="P76" i="1"/>
  <c r="Q76" i="1"/>
  <c r="R76" i="1"/>
  <c r="S76" i="1"/>
  <c r="T76" i="1"/>
  <c r="F77" i="1"/>
  <c r="P77" i="1"/>
  <c r="Q77" i="1"/>
  <c r="R77" i="1"/>
  <c r="S77" i="1"/>
  <c r="T77" i="1"/>
  <c r="F78" i="1"/>
  <c r="P78" i="1"/>
  <c r="Q78" i="1"/>
  <c r="R78" i="1"/>
  <c r="S78" i="1"/>
  <c r="T78" i="1"/>
  <c r="F79" i="1"/>
  <c r="P79" i="1"/>
  <c r="Q79" i="1"/>
  <c r="R79" i="1"/>
  <c r="S79" i="1"/>
  <c r="T79" i="1"/>
  <c r="F29" i="1"/>
  <c r="T29" i="1"/>
  <c r="S29" i="1"/>
  <c r="R29" i="1"/>
  <c r="Q29" i="1"/>
  <c r="P29" i="1"/>
  <c r="G12" i="1"/>
  <c r="T12" i="1" s="1"/>
  <c r="G13" i="1"/>
  <c r="R13" i="1" s="1"/>
  <c r="G14" i="1"/>
  <c r="T14" i="1" s="1"/>
  <c r="G15" i="1"/>
  <c r="Q15" i="1" s="1"/>
  <c r="G16" i="1"/>
  <c r="S16" i="1" s="1"/>
  <c r="G17" i="1"/>
  <c r="R17" i="1" s="1"/>
  <c r="G18" i="1"/>
  <c r="T18" i="1" s="1"/>
  <c r="G19" i="1"/>
  <c r="S19" i="1" s="1"/>
  <c r="G20" i="1"/>
  <c r="S20" i="1" s="1"/>
  <c r="G21" i="1"/>
  <c r="T21" i="1" s="1"/>
  <c r="G22" i="1"/>
  <c r="S22" i="1" s="1"/>
  <c r="G23" i="1"/>
  <c r="Q23" i="1" s="1"/>
  <c r="G24" i="1"/>
  <c r="Q24" i="1" s="1"/>
  <c r="G25" i="1"/>
  <c r="Q25" i="1" s="1"/>
  <c r="G11" i="1"/>
  <c r="T11" i="1" s="1"/>
  <c r="E77" i="1"/>
  <c r="D77" i="1" s="1"/>
  <c r="D75" i="1"/>
  <c r="D73" i="1"/>
  <c r="D69" i="1"/>
  <c r="D67" i="1"/>
  <c r="D65" i="1"/>
  <c r="D63" i="1"/>
  <c r="D61" i="1"/>
  <c r="D59" i="1"/>
  <c r="D57" i="1"/>
  <c r="D55" i="1"/>
  <c r="D53" i="1"/>
  <c r="D51" i="1"/>
  <c r="D49" i="1"/>
  <c r="D47" i="1"/>
  <c r="D45" i="1"/>
  <c r="D43" i="1"/>
  <c r="D41" i="1"/>
  <c r="D39" i="1"/>
  <c r="D37" i="1"/>
  <c r="D35" i="1"/>
  <c r="D33" i="1"/>
  <c r="D31" i="1"/>
  <c r="D25" i="1"/>
  <c r="D24" i="1"/>
  <c r="D18" i="1"/>
  <c r="D16" i="1"/>
  <c r="D14" i="1"/>
  <c r="D12" i="1"/>
  <c r="J30" i="1"/>
  <c r="D30" i="1"/>
  <c r="J31" i="1"/>
  <c r="J32" i="1"/>
  <c r="D32" i="1"/>
  <c r="J33" i="1"/>
  <c r="J34" i="1"/>
  <c r="D34" i="1"/>
  <c r="J35" i="1"/>
  <c r="J36" i="1"/>
  <c r="D36" i="1"/>
  <c r="J37" i="1"/>
  <c r="J38" i="1"/>
  <c r="D38" i="1"/>
  <c r="J39" i="1"/>
  <c r="J40" i="1"/>
  <c r="D40" i="1"/>
  <c r="J41" i="1"/>
  <c r="J42" i="1"/>
  <c r="D42" i="1"/>
  <c r="J43" i="1"/>
  <c r="J44" i="1"/>
  <c r="D44" i="1"/>
  <c r="J45" i="1"/>
  <c r="J46" i="1"/>
  <c r="D46" i="1"/>
  <c r="J47" i="1"/>
  <c r="J48" i="1"/>
  <c r="D48" i="1"/>
  <c r="J49" i="1"/>
  <c r="J50" i="1"/>
  <c r="D50" i="1"/>
  <c r="J51" i="1"/>
  <c r="J52" i="1"/>
  <c r="D52" i="1"/>
  <c r="J53" i="1"/>
  <c r="J54" i="1"/>
  <c r="D54" i="1"/>
  <c r="J55" i="1"/>
  <c r="J56" i="1"/>
  <c r="D56" i="1"/>
  <c r="J57" i="1"/>
  <c r="J58" i="1"/>
  <c r="D58" i="1"/>
  <c r="J59" i="1"/>
  <c r="J60" i="1"/>
  <c r="D60" i="1"/>
  <c r="J61" i="1"/>
  <c r="J62" i="1"/>
  <c r="D62" i="1"/>
  <c r="J63" i="1"/>
  <c r="J64" i="1"/>
  <c r="D64" i="1"/>
  <c r="J65" i="1"/>
  <c r="J66" i="1"/>
  <c r="D66" i="1"/>
  <c r="J67" i="1"/>
  <c r="J68" i="1"/>
  <c r="D68" i="1"/>
  <c r="J69" i="1"/>
  <c r="J70" i="1"/>
  <c r="D70" i="1"/>
  <c r="J71" i="1"/>
  <c r="D71" i="1"/>
  <c r="J72" i="1"/>
  <c r="D72" i="1"/>
  <c r="J73" i="1"/>
  <c r="J74" i="1"/>
  <c r="D74" i="1"/>
  <c r="J75" i="1"/>
  <c r="J76" i="1"/>
  <c r="D76" i="1"/>
  <c r="J77" i="1"/>
  <c r="J78" i="1"/>
  <c r="D78" i="1"/>
  <c r="J79" i="1"/>
  <c r="D79" i="1"/>
  <c r="D29" i="1"/>
  <c r="J29" i="1"/>
  <c r="D23" i="1"/>
  <c r="D22" i="1"/>
  <c r="D21" i="1"/>
  <c r="D20" i="1"/>
  <c r="D19" i="1"/>
  <c r="D17" i="1"/>
  <c r="D15" i="1"/>
  <c r="D13" i="1"/>
  <c r="D11" i="1"/>
  <c r="R19" i="1" l="1"/>
  <c r="T20" i="1"/>
  <c r="R20" i="1"/>
  <c r="T13" i="1"/>
  <c r="Q13" i="1"/>
  <c r="S13" i="1"/>
  <c r="P11" i="1"/>
  <c r="Q14" i="1"/>
  <c r="Q16" i="1"/>
  <c r="R11" i="1"/>
  <c r="P14" i="1"/>
  <c r="P13" i="1"/>
  <c r="P21" i="1"/>
  <c r="S14" i="1"/>
  <c r="S23" i="1"/>
  <c r="Q22" i="1"/>
  <c r="P19" i="1"/>
  <c r="T19" i="1"/>
  <c r="S17" i="1"/>
  <c r="P17" i="1"/>
  <c r="T16" i="1"/>
  <c r="P16" i="1"/>
  <c r="R16" i="1"/>
  <c r="R14" i="1"/>
  <c r="P12" i="1"/>
  <c r="Q11" i="1"/>
  <c r="S11" i="1"/>
  <c r="Q17" i="1"/>
  <c r="P20" i="1"/>
  <c r="S18" i="1"/>
  <c r="T17" i="1"/>
  <c r="S24" i="1"/>
  <c r="R21" i="1"/>
  <c r="P18" i="1"/>
  <c r="R15" i="1"/>
  <c r="R12" i="1"/>
  <c r="Q18" i="1"/>
  <c r="S21" i="1"/>
  <c r="R18" i="1"/>
  <c r="Q12" i="1"/>
  <c r="S12" i="1"/>
  <c r="S15" i="1"/>
  <c r="T15" i="1"/>
  <c r="P25" i="1"/>
  <c r="P15" i="1"/>
  <c r="S25" i="1"/>
  <c r="R25" i="1"/>
  <c r="T25" i="1"/>
</calcChain>
</file>

<file path=xl/sharedStrings.xml><?xml version="1.0" encoding="utf-8"?>
<sst xmlns="http://schemas.openxmlformats.org/spreadsheetml/2006/main" count="153" uniqueCount="130">
  <si>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</si>
  <si>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</si>
  <si>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</si>
  <si>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</si>
  <si>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</si>
  <si>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</si>
  <si>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</si>
  <si>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</si>
  <si>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</si>
  <si>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</si>
  <si>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</si>
  <si>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</si>
  <si>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</si>
  <si>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</si>
  <si>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</si>
  <si>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</si>
  <si>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</si>
  <si>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</si>
  <si>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</si>
  <si>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</si>
  <si>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</si>
  <si>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</si>
  <si>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</si>
  <si>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0173</t>
  </si>
  <si>
    <t>Hospital Consultation</t>
  </si>
  <si>
    <t>0174</t>
  </si>
  <si>
    <t>0175</t>
  </si>
  <si>
    <t>0190</t>
  </si>
  <si>
    <t>Consultation</t>
  </si>
  <si>
    <t>0191</t>
  </si>
  <si>
    <t>0192</t>
  </si>
  <si>
    <t>0199</t>
  </si>
  <si>
    <t>Chronic Medicine Forms</t>
  </si>
  <si>
    <t>3627*</t>
  </si>
  <si>
    <t>GEMS RCF</t>
  </si>
  <si>
    <t>Disclaimer:</t>
  </si>
  <si>
    <t>See the Notes below for All Tariffs</t>
  </si>
  <si>
    <t>Inguinal or femoral hernia: Adult</t>
  </si>
  <si>
    <t>Radical with regional lymph adenectomy for tumour</t>
  </si>
  <si>
    <t>Nephrolithotomy</t>
  </si>
  <si>
    <t>Nephrolithotomy: Multiple calculi: Repeat open operation + 25%</t>
  </si>
  <si>
    <t>Pyeloplasty</t>
  </si>
  <si>
    <t>Ureterolithotomy</t>
  </si>
  <si>
    <t>Cystoscopy: Hospital equipment</t>
  </si>
  <si>
    <t>And retrograde pyelography or retrograde ureteral catheterisation: Unilateral or bilateral</t>
  </si>
  <si>
    <t>J J Stent catheter</t>
  </si>
  <si>
    <t>Uretroscopy</t>
  </si>
  <si>
    <t>And bilateral ureteric catheterisation with differential function studies requiring additional attention time</t>
  </si>
  <si>
    <t>With dilatation of the ureter or ureters</t>
  </si>
  <si>
    <t>With manipulation of ureteral calculus</t>
  </si>
  <si>
    <t>With removal of foreign body or calculus from urethra or bladder</t>
  </si>
  <si>
    <t>And cold biopsy</t>
  </si>
  <si>
    <t>Optic urethrotomy</t>
  </si>
  <si>
    <t>Internal urethrotomy: Female</t>
  </si>
  <si>
    <t>Internal urethrotomy: Male</t>
  </si>
  <si>
    <t>Transurethral resection of bladder tumour</t>
  </si>
  <si>
    <t>Transurethral resection of bladder tumours: Large multiple tumours</t>
  </si>
  <si>
    <t>Transurethral resection of bladder neck: Male</t>
  </si>
  <si>
    <t>Cystometrogram</t>
  </si>
  <si>
    <t>Without videocystograph</t>
  </si>
  <si>
    <t>Vesico-urethropexy with rectus sling</t>
  </si>
  <si>
    <t>Evacuation of clots from bladder: Other than post-operative</t>
  </si>
  <si>
    <t>Bladder neck plasty: Male</t>
  </si>
  <si>
    <t>Dilatation of urethra stricture: By passage sound: Initial (male)</t>
  </si>
  <si>
    <t>Circumcision: Surgical excision other than by clamp or dorsal slit, any age</t>
  </si>
  <si>
    <t>Hypospadias: Urethraplasty: Complete, one stage for hypospadias</t>
  </si>
  <si>
    <t>Operation for maldescended testicle: Including herniotomy</t>
  </si>
  <si>
    <t>Operation for hydrocele or spermatocele</t>
  </si>
  <si>
    <t>Vasectomy: Unilateral or bilateral (no extra fee to be charged if done in combination with prostatectomy)</t>
  </si>
  <si>
    <t>Seminal Vesiculectomy</t>
  </si>
  <si>
    <t>Biopsy prostate: Needle or punch, single or multiple, any approach</t>
  </si>
  <si>
    <t>Biopsy prostate: Incisional, any approach</t>
  </si>
  <si>
    <t>Trans-urethral resection of prostate</t>
  </si>
  <si>
    <t>Prostatectomy: Perineal: Radical</t>
  </si>
  <si>
    <t>Pelvic lymph adenectomy</t>
  </si>
  <si>
    <t>Retropubic: Sub-total</t>
  </si>
  <si>
    <t>Retropubic: Radical</t>
  </si>
  <si>
    <t>Prostate brachytherapy</t>
  </si>
  <si>
    <t>Repair of recurrent enterocele or vault prolapse (except at the time of hysterectomy)</t>
  </si>
  <si>
    <t>Other operations for prolapse: Anterior repair - with or without posterior repair</t>
  </si>
  <si>
    <t>Operation for stress incontinence: Use of tape</t>
  </si>
  <si>
    <t>Operations for stress incontinence: Urethro-vesicopexy: Combined abdominal and vaginal approach</t>
  </si>
  <si>
    <t>Electromyography: First</t>
  </si>
  <si>
    <t>Procedures for pain relief: Peripheral nerve block</t>
  </si>
  <si>
    <t>Transrectal ultrasonographic prostate volume study for prostate brachytherapy (using own equipment)</t>
  </si>
  <si>
    <t>Renal tract</t>
  </si>
  <si>
    <t>High definition (small parts) scan: Thyroid, breast lump, scrotum, etc.</t>
  </si>
  <si>
    <t>Ultrasound examination includes whole abdomen and pelvic organs, where pelvic organs are clinically indicated (including liver, gall bladder, spleen, pancreas, abdominal vascular anatomy, para-aortic area, renal tract, pelvic organs)</t>
  </si>
  <si>
    <t>Note:</t>
  </si>
  <si>
    <t>HealthMan RCF</t>
  </si>
  <si>
    <t>DH
RCF</t>
  </si>
  <si>
    <t>DH 
Prem A 
In Hosp.</t>
  </si>
  <si>
    <t>DH 
Prem A Out Hosp.</t>
  </si>
  <si>
    <t>DH
Prem B</t>
  </si>
  <si>
    <t>DH 
Classic Rate</t>
  </si>
  <si>
    <t>DH 
Exec Rate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</si>
  <si>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</si>
  <si>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</si>
  <si>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</si>
  <si>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</si>
  <si>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</si>
  <si>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</si>
  <si>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</si>
  <si>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</si>
  <si>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</si>
  <si>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</si>
  <si>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</si>
  <si>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</si>
  <si>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</si>
  <si>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</si>
  <si>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</si>
  <si>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</si>
  <si>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</si>
  <si>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</si>
  <si>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</si>
  <si>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</si>
  <si>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FedHealth  (VAT Incl.)</t>
  </si>
  <si>
    <t xml:space="preserve">                       GEMS Tariffs               (VAT Incl.)</t>
  </si>
  <si>
    <t xml:space="preserve">
Profmed</t>
  </si>
  <si>
    <t xml:space="preserve"> HealthMan Private Tariff 
(VAT Incl.)</t>
  </si>
  <si>
    <t xml:space="preserve">            Discovery Tariffs     (VAT Incl.)</t>
  </si>
  <si>
    <t>GEMS Contracted Tariffs 
(VAT Incl.</t>
  </si>
  <si>
    <t>GEMS Contracted 
RCF</t>
  </si>
  <si>
    <t>4. Increases from 2014 are as follow:</t>
  </si>
  <si>
    <t>HEALTHMAN UROLOGY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</si>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</sst>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0"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18" fillId="2" borderId="4" xfId="0" applyFont="1" applyFill="1" applyBorder="1" applyProtection="1">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9" xfId="0" applyFont="1" applyFill="1" applyBorder="1" applyAlignment="1" applyProtection="1">
      <protection hidden="1"/>
    </xf>
    <xf numFmtId="0" fontId="3" fillId="2" borderId="0" xfId="0" applyFont="1" applyFill="1" applyBorder="1" applyProtection="1">
      <protection hidden="1"/>
    </xf>
    <xf numFmtId="49" fontId="3" fillId="2" borderId="4" xfId="0" applyNumberFormat="1" applyFont="1" applyFill="1" applyBorder="1" applyProtection="1">
      <protection hidden="1"/>
    </xf>
    <xf numFmtId="0" fontId="4" fillId="2" borderId="0" xfId="0" applyFont="1" applyFill="1" applyBorder="1" applyAlignment="1" applyProtection="1">
      <alignment horizontal="lef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49" fontId="5" fillId="5" borderId="1" xfId="0" applyNumberFormat="1" applyFont="1" applyFill="1" applyBorder="1" applyAlignment="1" applyProtection="1">
      <alignment horizontal="center"/>
      <protection hidden="1"/>
    </xf>
    <xf numFmtId="0" fontId="5" fillId="2" borderId="9" xfId="0"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horizontal="center" wrapText="1"/>
      <protection hidden="1"/>
    </xf>
    <xf numFmtId="0" fontId="5" fillId="5" borderId="1" xfId="0" applyFont="1" applyFill="1" applyBorder="1" applyAlignment="1" applyProtection="1">
      <alignment horizontal="center" wrapText="1"/>
      <protection hidden="1"/>
    </xf>
    <xf numFmtId="49" fontId="5" fillId="2" borderId="4"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wrapText="1"/>
      <protection hidden="1"/>
    </xf>
    <xf numFmtId="0" fontId="5" fillId="4" borderId="1" xfId="1" applyNumberFormat="1"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wrapText="1"/>
      <protection hidden="1"/>
    </xf>
    <xf numFmtId="165" fontId="5" fillId="4" borderId="1" xfId="1" applyNumberFormat="1" applyFont="1" applyFill="1" applyBorder="1" applyAlignment="1" applyProtection="1">
      <alignment horizontal="center" wrapText="1"/>
      <protection hidden="1"/>
    </xf>
    <xf numFmtId="9" fontId="5" fillId="4" borderId="1" xfId="0" applyNumberFormat="1" applyFont="1" applyFill="1" applyBorder="1" applyAlignment="1" applyProtection="1">
      <alignment horizontal="center" wrapText="1"/>
      <protection hidden="1"/>
    </xf>
    <xf numFmtId="9" fontId="5" fillId="4" borderId="1" xfId="2"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5" fontId="7" fillId="5" borderId="1" xfId="1" applyNumberFormat="1" applyFont="1" applyFill="1" applyBorder="1" applyAlignment="1" applyProtection="1">
      <alignment horizontal="center" wrapText="1"/>
      <protection hidden="1"/>
    </xf>
    <xf numFmtId="0" fontId="7" fillId="5" borderId="1" xfId="0" applyFont="1" applyFill="1" applyBorder="1" applyAlignment="1" applyProtection="1">
      <alignment horizontal="center" wrapText="1"/>
      <protection hidden="1"/>
    </xf>
    <xf numFmtId="49" fontId="5"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5" fillId="3" borderId="3" xfId="1" applyFont="1" applyFill="1" applyBorder="1" applyProtection="1">
      <protection hidden="1"/>
    </xf>
    <xf numFmtId="9" fontId="5" fillId="3" borderId="3" xfId="0" applyNumberFormat="1" applyFont="1" applyFill="1" applyBorder="1" applyProtection="1">
      <protection hidden="1"/>
    </xf>
    <xf numFmtId="0" fontId="5" fillId="3" borderId="3" xfId="0" applyFont="1" applyFill="1" applyBorder="1" applyProtection="1">
      <protection hidden="1"/>
    </xf>
    <xf numFmtId="164" fontId="3" fillId="3" borderId="9" xfId="1" applyFont="1" applyFill="1" applyBorder="1" applyProtection="1">
      <protection hidden="1"/>
    </xf>
    <xf numFmtId="49" fontId="5" fillId="2" borderId="22" xfId="0" applyNumberFormat="1" applyFont="1" applyFill="1" applyBorder="1" applyAlignment="1" applyProtection="1">
      <alignment horizontal="center"/>
      <protection hidden="1"/>
    </xf>
    <xf numFmtId="0" fontId="8" fillId="2" borderId="23" xfId="0" applyFont="1" applyFill="1" applyBorder="1" applyAlignment="1" applyProtection="1">
      <alignment horizontal="left" wrapText="1"/>
      <protection hidden="1"/>
    </xf>
    <xf numFmtId="0" fontId="3" fillId="2" borderId="24" xfId="0" applyFont="1" applyFill="1" applyBorder="1" applyProtection="1">
      <protection hidden="1"/>
    </xf>
    <xf numFmtId="164" fontId="3" fillId="2" borderId="24" xfId="1" applyFont="1" applyFill="1" applyBorder="1" applyProtection="1">
      <protection hidden="1"/>
    </xf>
    <xf numFmtId="165" fontId="3" fillId="2" borderId="24" xfId="1" applyNumberFormat="1" applyFont="1" applyFill="1" applyBorder="1" applyProtection="1">
      <protection hidden="1"/>
    </xf>
    <xf numFmtId="164" fontId="5" fillId="2" borderId="24" xfId="1" applyFont="1" applyFill="1" applyBorder="1" applyProtection="1">
      <protection hidden="1"/>
    </xf>
    <xf numFmtId="165" fontId="5" fillId="2" borderId="24" xfId="1" applyNumberFormat="1" applyFont="1" applyFill="1" applyBorder="1" applyProtection="1">
      <protection hidden="1"/>
    </xf>
    <xf numFmtId="49" fontId="9" fillId="2" borderId="7"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Protection="1">
      <protection hidden="1"/>
    </xf>
    <xf numFmtId="164" fontId="9" fillId="2" borderId="20" xfId="1" applyFont="1" applyFill="1" applyBorder="1" applyProtection="1">
      <protection hidden="1"/>
    </xf>
    <xf numFmtId="0" fontId="3" fillId="2" borderId="20" xfId="0" applyFont="1" applyFill="1" applyBorder="1" applyProtection="1">
      <protection hidden="1"/>
    </xf>
    <xf numFmtId="49" fontId="12" fillId="2" borderId="7" xfId="0" applyNumberFormat="1" applyFont="1" applyFill="1" applyBorder="1" applyProtection="1">
      <protection hidden="1"/>
    </xf>
    <xf numFmtId="0" fontId="5" fillId="2" borderId="17" xfId="0" applyFont="1" applyFill="1" applyBorder="1" applyAlignment="1" applyProtection="1">
      <alignment horizontal="left" wrapText="1"/>
      <protection hidden="1"/>
    </xf>
    <xf numFmtId="0" fontId="5" fillId="2" borderId="20" xfId="1" applyNumberFormat="1" applyFont="1" applyFill="1" applyBorder="1" applyProtection="1">
      <protection hidden="1"/>
    </xf>
    <xf numFmtId="165" fontId="5" fillId="6" borderId="20" xfId="1" applyNumberFormat="1" applyFont="1" applyFill="1" applyBorder="1" applyProtection="1">
      <protection hidden="1"/>
    </xf>
    <xf numFmtId="49" fontId="5" fillId="2" borderId="7" xfId="0" applyNumberFormat="1" applyFont="1" applyFill="1" applyBorder="1" applyAlignment="1" applyProtection="1">
      <alignment horizontal="left"/>
      <protection hidden="1"/>
    </xf>
    <xf numFmtId="49" fontId="5" fillId="2" borderId="8" xfId="0" applyNumberFormat="1" applyFont="1" applyFill="1" applyBorder="1" applyProtection="1">
      <protection hidden="1"/>
    </xf>
    <xf numFmtId="0" fontId="12" fillId="2" borderId="18" xfId="0" applyFont="1" applyFill="1" applyBorder="1" applyAlignment="1" applyProtection="1">
      <alignment horizontal="lef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0" fontId="3" fillId="2" borderId="21" xfId="0" applyFont="1" applyFill="1" applyBorder="1" applyProtection="1">
      <protection hidden="1"/>
    </xf>
    <xf numFmtId="49" fontId="5" fillId="2" borderId="6" xfId="0" applyNumberFormat="1" applyFont="1" applyFill="1" applyBorder="1" applyProtection="1">
      <protection hidden="1"/>
    </xf>
    <xf numFmtId="0" fontId="13" fillId="2" borderId="16" xfId="0" applyFont="1" applyFill="1" applyBorder="1" applyAlignment="1" applyProtection="1">
      <alignment horizontal="left" wrapText="1"/>
      <protection hidden="1"/>
    </xf>
    <xf numFmtId="0" fontId="12" fillId="2" borderId="19" xfId="0" applyFont="1" applyFill="1" applyBorder="1" applyProtection="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9" fillId="2" borderId="19" xfId="1" applyFont="1" applyFill="1" applyBorder="1" applyProtection="1">
      <protection hidden="1"/>
    </xf>
    <xf numFmtId="0" fontId="3" fillId="2" borderId="19" xfId="0" applyFont="1" applyFill="1" applyBorder="1" applyProtection="1">
      <protection hidden="1"/>
    </xf>
    <xf numFmtId="49" fontId="5" fillId="2" borderId="7" xfId="0" applyNumberFormat="1" applyFont="1" applyFill="1" applyBorder="1" applyProtection="1">
      <protection hidden="1"/>
    </xf>
    <xf numFmtId="0" fontId="12" fillId="2" borderId="17" xfId="0" applyFont="1" applyFill="1" applyBorder="1" applyAlignment="1" applyProtection="1">
      <alignment horizontal="left" wrapText="1"/>
      <protection hidden="1"/>
    </xf>
    <xf numFmtId="0" fontId="12" fillId="2" borderId="20" xfId="0" applyNumberFormat="1" applyFont="1" applyFill="1" applyBorder="1" applyProtection="1">
      <protection hidden="1"/>
    </xf>
    <xf numFmtId="49" fontId="14" fillId="2" borderId="7" xfId="0" applyNumberFormat="1" applyFont="1" applyFill="1" applyBorder="1" applyProtection="1">
      <protection hidden="1"/>
    </xf>
    <xf numFmtId="164" fontId="14" fillId="2" borderId="20" xfId="1" applyFont="1" applyFill="1" applyBorder="1" applyProtection="1">
      <protection hidden="1"/>
    </xf>
    <xf numFmtId="165" fontId="14" fillId="2" borderId="20" xfId="1" applyNumberFormat="1" applyFont="1" applyFill="1" applyBorder="1" applyProtection="1">
      <protection hidden="1"/>
    </xf>
    <xf numFmtId="49" fontId="3" fillId="2" borderId="25" xfId="0" applyNumberFormat="1" applyFont="1" applyFill="1" applyBorder="1" applyProtection="1">
      <protection hidden="1"/>
    </xf>
    <xf numFmtId="0" fontId="3" fillId="2" borderId="26" xfId="0" applyFont="1" applyFill="1" applyBorder="1" applyAlignment="1" applyProtection="1">
      <alignment horizontal="left" wrapText="1"/>
      <protection hidden="1"/>
    </xf>
    <xf numFmtId="0" fontId="3" fillId="2" borderId="27" xfId="0" applyFont="1" applyFill="1" applyBorder="1" applyProtection="1">
      <protection hidden="1"/>
    </xf>
    <xf numFmtId="164" fontId="3" fillId="2" borderId="27" xfId="1" applyFont="1" applyFill="1" applyBorder="1" applyProtection="1">
      <protection hidden="1"/>
    </xf>
    <xf numFmtId="165" fontId="3" fillId="2" borderId="27" xfId="1" applyNumberFormat="1" applyFont="1" applyFill="1" applyBorder="1" applyProtection="1">
      <protection hidden="1"/>
    </xf>
    <xf numFmtId="164" fontId="5" fillId="2" borderId="27" xfId="1" applyFont="1" applyFill="1" applyBorder="1" applyProtection="1">
      <protection hidden="1"/>
    </xf>
    <xf numFmtId="165" fontId="5" fillId="2" borderId="27" xfId="1" applyNumberFormat="1" applyFont="1" applyFill="1" applyBorder="1" applyProtection="1">
      <protection hidden="1"/>
    </xf>
    <xf numFmtId="164" fontId="9" fillId="2" borderId="27" xfId="1" applyFont="1" applyFill="1" applyBorder="1" applyProtection="1">
      <protection hidden="1"/>
    </xf>
    <xf numFmtId="0" fontId="15" fillId="2" borderId="11" xfId="0"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4"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4"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10" xfId="1" applyNumberFormat="1" applyFont="1" applyFill="1" applyBorder="1" applyAlignment="1" applyProtection="1">
      <alignment wrapText="1"/>
      <protection hidden="1"/>
    </xf>
    <xf numFmtId="0" fontId="16" fillId="2" borderId="14" xfId="0" applyFont="1" applyFill="1" applyBorder="1" applyProtection="1">
      <protection hidden="1"/>
    </xf>
    <xf numFmtId="0" fontId="17" fillId="2" borderId="5" xfId="0" applyFont="1" applyFill="1" applyBorder="1" applyAlignment="1" applyProtection="1">
      <alignment wrapText="1"/>
      <protection hidden="1"/>
    </xf>
    <xf numFmtId="164" fontId="17" fillId="2" borderId="5" xfId="1" applyFont="1" applyFill="1" applyBorder="1" applyAlignment="1" applyProtection="1">
      <alignment wrapText="1"/>
      <protection hidden="1"/>
    </xf>
    <xf numFmtId="165" fontId="17" fillId="2" borderId="5" xfId="1" applyNumberFormat="1" applyFont="1" applyFill="1" applyBorder="1" applyAlignment="1" applyProtection="1">
      <alignment wrapText="1"/>
      <protection hidden="1"/>
    </xf>
    <xf numFmtId="164" fontId="17" fillId="2" borderId="5" xfId="1" applyNumberFormat="1" applyFont="1" applyFill="1" applyBorder="1" applyAlignment="1" applyProtection="1">
      <alignment wrapText="1"/>
      <protection hidden="1"/>
    </xf>
    <xf numFmtId="165" fontId="17" fillId="2" borderId="15" xfId="1" applyNumberFormat="1" applyFont="1" applyFill="1" applyBorder="1" applyAlignment="1" applyProtection="1">
      <alignment wrapText="1"/>
      <protection hidden="1"/>
    </xf>
    <xf numFmtId="0" fontId="7" fillId="5" borderId="11" xfId="0" applyFont="1" applyFill="1" applyBorder="1" applyProtection="1">
      <protection hidden="1"/>
    </xf>
    <xf numFmtId="0" fontId="3" fillId="5" borderId="12" xfId="0" applyFont="1" applyFill="1" applyBorder="1" applyAlignment="1" applyProtection="1">
      <alignment wrapText="1"/>
      <protection hidden="1"/>
    </xf>
    <xf numFmtId="0" fontId="3" fillId="5" borderId="12" xfId="1" applyNumberFormat="1" applyFont="1" applyFill="1" applyBorder="1" applyAlignment="1" applyProtection="1">
      <alignment wrapText="1"/>
      <protection hidden="1"/>
    </xf>
    <xf numFmtId="164" fontId="3" fillId="5" borderId="12" xfId="1" applyFont="1" applyFill="1" applyBorder="1" applyAlignment="1" applyProtection="1">
      <alignment wrapText="1"/>
      <protection hidden="1"/>
    </xf>
    <xf numFmtId="165" fontId="3" fillId="5" borderId="12" xfId="1" applyNumberFormat="1" applyFont="1" applyFill="1" applyBorder="1" applyAlignment="1" applyProtection="1">
      <alignment wrapText="1"/>
      <protection hidden="1"/>
    </xf>
    <xf numFmtId="164" fontId="3" fillId="5" borderId="12" xfId="1" applyNumberFormat="1" applyFont="1" applyFill="1" applyBorder="1" applyAlignment="1" applyProtection="1">
      <alignment wrapText="1"/>
      <protection hidden="1"/>
    </xf>
    <xf numFmtId="165" fontId="3" fillId="5" borderId="13" xfId="1" applyNumberFormat="1" applyFont="1" applyFill="1" applyBorder="1" applyAlignment="1" applyProtection="1">
      <alignment wrapText="1"/>
      <protection hidden="1"/>
    </xf>
    <xf numFmtId="0" fontId="19" fillId="5" borderId="4" xfId="0" applyFont="1" applyFill="1" applyBorder="1" applyAlignment="1" applyProtection="1">
      <protection hidden="1"/>
    </xf>
    <xf numFmtId="0" fontId="19" fillId="5" borderId="0" xfId="0" applyFont="1" applyFill="1" applyBorder="1" applyAlignment="1" applyProtection="1">
      <alignment wrapText="1"/>
      <protection hidden="1"/>
    </xf>
    <xf numFmtId="164" fontId="19" fillId="5" borderId="0" xfId="0" applyNumberFormat="1" applyFont="1" applyFill="1" applyBorder="1" applyAlignment="1" applyProtection="1">
      <alignment wrapText="1"/>
      <protection hidden="1"/>
    </xf>
    <xf numFmtId="0" fontId="19" fillId="5" borderId="10" xfId="0" applyFont="1" applyFill="1" applyBorder="1" applyAlignment="1" applyProtection="1">
      <alignment wrapText="1"/>
      <protection hidden="1"/>
    </xf>
    <xf numFmtId="0" fontId="3" fillId="5" borderId="14" xfId="0" applyFont="1" applyFill="1" applyBorder="1" applyProtection="1">
      <protection hidden="1"/>
    </xf>
    <xf numFmtId="0" fontId="3" fillId="5" borderId="5" xfId="0" applyFont="1" applyFill="1" applyBorder="1" applyAlignment="1" applyProtection="1">
      <alignment wrapText="1"/>
      <protection hidden="1"/>
    </xf>
    <xf numFmtId="0" fontId="3" fillId="5" borderId="5" xfId="1" applyNumberFormat="1" applyFont="1" applyFill="1" applyBorder="1" applyAlignment="1" applyProtection="1">
      <alignment wrapText="1"/>
      <protection hidden="1"/>
    </xf>
    <xf numFmtId="164" fontId="3" fillId="5" borderId="5" xfId="1" applyFont="1" applyFill="1" applyBorder="1" applyAlignment="1" applyProtection="1">
      <alignment wrapText="1"/>
      <protection hidden="1"/>
    </xf>
    <xf numFmtId="165" fontId="3" fillId="5" borderId="5" xfId="1" applyNumberFormat="1" applyFont="1" applyFill="1" applyBorder="1" applyAlignment="1" applyProtection="1">
      <alignment wrapText="1"/>
      <protection hidden="1"/>
    </xf>
    <xf numFmtId="164" fontId="3" fillId="5" borderId="5" xfId="1" applyNumberFormat="1" applyFont="1" applyFill="1" applyBorder="1" applyAlignment="1" applyProtection="1">
      <alignment wrapText="1"/>
      <protection hidden="1"/>
    </xf>
    <xf numFmtId="165" fontId="3" fillId="5" borderId="15"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5" fillId="2" borderId="0" xfId="1" applyFont="1" applyFill="1" applyBorder="1" applyAlignment="1" applyProtection="1">
      <alignment wrapText="1"/>
      <protection hidden="1"/>
    </xf>
    <xf numFmtId="165" fontId="5" fillId="2" borderId="0" xfId="1" applyNumberFormat="1" applyFont="1" applyFill="1" applyBorder="1" applyAlignment="1" applyProtection="1">
      <alignment wrapText="1"/>
      <protection hidden="1"/>
    </xf>
    <xf numFmtId="164" fontId="3" fillId="2" borderId="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9" xfId="0" applyFont="1" applyFill="1" applyBorder="1" applyAlignment="1" applyProtection="1">
      <alignment horizontal="center"/>
      <protection hidden="1"/>
    </xf>
    <xf numFmtId="0" fontId="16" fillId="2" borderId="4"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tabSelected="1" zoomScale="80" zoomScaleNormal="80" workbookViewId="0">
      <pane xSplit="3" ySplit="7" topLeftCell="D8" activePane="bottomRight" state="frozen"/>
      <selection pane="topRight" activeCell="D1" sqref="D1"/>
      <selection pane="bottomLeft" activeCell="A8" sqref="A8"/>
      <selection pane="bottomRight" activeCell="E15" sqref="E15"/>
    </sheetView>
  </sheetViews>
  <sheetFormatPr defaultColWidth="9.140625" defaultRowHeight="12.75" x14ac:dyDescent="0.2"/>
  <cols>
    <col min="1" max="1" width="8.85546875" style="133" bestFit="1" customWidth="1"/>
    <col min="2" max="2" width="65.42578125" style="134" bestFit="1" customWidth="1"/>
    <col min="3" max="3" width="11.7109375" style="5" bestFit="1" customWidth="1"/>
    <col min="4" max="4" width="10.28515625" style="9" bestFit="1" customWidth="1"/>
    <col min="5" max="5" width="10.7109375" style="10" bestFit="1" customWidth="1"/>
    <col min="6" max="6" width="10" style="11" customWidth="1"/>
    <col min="7" max="7" width="7.7109375" style="12" customWidth="1"/>
    <col min="8" max="8" width="10" style="9" customWidth="1"/>
    <col min="9" max="9" width="10.28515625" style="9" customWidth="1"/>
    <col min="10" max="10" width="10" style="9" customWidth="1"/>
    <col min="11" max="11" width="7.7109375" style="10" customWidth="1"/>
    <col min="12" max="13" width="7.7109375" style="10" hidden="1" customWidth="1"/>
    <col min="14" max="15" width="11.28515625" style="10" customWidth="1"/>
    <col min="16" max="16" width="9.28515625" style="5" customWidth="1"/>
    <col min="17" max="17" width="9.85546875" style="5" customWidth="1"/>
    <col min="18" max="19" width="9.28515625" style="5" customWidth="1"/>
    <col min="20" max="20" width="9.7109375" style="5" customWidth="1"/>
    <col min="21" max="21" width="9.28515625" style="9" customWidth="1"/>
    <col min="22" max="22" width="9.85546875" style="9" customWidth="1"/>
    <col min="23" max="16384" width="9.140625" style="5"/>
  </cols>
  <sheetData>
    <row r="1" spans="1:22" ht="23.25" x14ac:dyDescent="0.35">
      <c r="A1" s="2" t="s">
        <v>124</v>
      </c>
      <c r="B1" s="3"/>
      <c r="C1" s="3"/>
      <c r="D1" s="3"/>
      <c r="E1" s="3"/>
      <c r="F1" s="3"/>
      <c r="G1" s="3"/>
      <c r="H1" s="3"/>
      <c r="I1" s="3"/>
      <c r="J1" s="3"/>
      <c r="K1" s="3"/>
      <c r="L1" s="3"/>
      <c r="M1" s="3"/>
      <c r="N1" s="3"/>
      <c r="O1" s="3"/>
      <c r="P1" s="3"/>
      <c r="Q1" s="3"/>
      <c r="R1" s="3"/>
      <c r="S1" s="3"/>
      <c r="T1" s="3"/>
      <c r="U1" s="3"/>
      <c r="V1" s="4"/>
    </row>
    <row r="2" spans="1:22" x14ac:dyDescent="0.2">
      <c r="A2" s="6"/>
      <c r="B2" s="7"/>
      <c r="C2" s="8"/>
    </row>
    <row r="3" spans="1:22" ht="15.75" x14ac:dyDescent="0.25">
      <c r="A3" s="138" t="s">
        <v>100</v>
      </c>
      <c r="B3" s="139"/>
      <c r="C3" s="139"/>
      <c r="D3" s="139"/>
      <c r="E3" s="139"/>
      <c r="F3" s="139"/>
      <c r="G3" s="139"/>
      <c r="H3" s="139"/>
      <c r="I3" s="139"/>
      <c r="J3" s="139"/>
      <c r="K3" s="139"/>
      <c r="L3" s="139"/>
      <c r="M3" s="139"/>
      <c r="N3" s="139"/>
      <c r="O3" s="139"/>
      <c r="P3" s="139"/>
      <c r="Q3" s="139"/>
      <c r="R3" s="139"/>
      <c r="S3" s="139"/>
      <c r="T3" s="139"/>
      <c r="U3" s="139"/>
      <c r="V3" s="140"/>
    </row>
    <row r="4" spans="1:22" ht="15.75" x14ac:dyDescent="0.25">
      <c r="A4" s="13"/>
      <c r="B4" s="14"/>
      <c r="C4" s="14"/>
      <c r="D4" s="138" t="s">
        <v>108</v>
      </c>
      <c r="E4" s="139"/>
      <c r="F4" s="139"/>
      <c r="G4" s="139"/>
      <c r="H4" s="139"/>
      <c r="I4" s="139"/>
      <c r="J4" s="139"/>
      <c r="K4" s="139"/>
      <c r="L4" s="139"/>
      <c r="M4" s="139"/>
      <c r="N4" s="139"/>
      <c r="O4" s="140"/>
      <c r="P4" s="138" t="s">
        <v>109</v>
      </c>
      <c r="Q4" s="139"/>
      <c r="R4" s="139"/>
      <c r="S4" s="139"/>
      <c r="T4" s="139"/>
      <c r="U4" s="139"/>
      <c r="V4" s="140"/>
    </row>
    <row r="5" spans="1:22" ht="84" customHeight="1" x14ac:dyDescent="0.2">
      <c r="A5" s="15" t="s">
        <v>0</v>
      </c>
      <c r="B5" s="16" t="s">
        <v>1</v>
      </c>
      <c r="C5" s="17" t="s">
        <v>2</v>
      </c>
      <c r="D5" s="18" t="s">
        <v>119</v>
      </c>
      <c r="E5" s="19" t="s">
        <v>89</v>
      </c>
      <c r="F5" s="18" t="s">
        <v>120</v>
      </c>
      <c r="G5" s="19" t="s">
        <v>90</v>
      </c>
      <c r="H5" s="18" t="s">
        <v>116</v>
      </c>
      <c r="I5" s="18" t="s">
        <v>96</v>
      </c>
      <c r="J5" s="18" t="s">
        <v>117</v>
      </c>
      <c r="K5" s="19" t="s">
        <v>34</v>
      </c>
      <c r="L5" s="19" t="s">
        <v>121</v>
      </c>
      <c r="M5" s="19" t="s">
        <v>122</v>
      </c>
      <c r="N5" s="18" t="s">
        <v>118</v>
      </c>
      <c r="O5" s="19" t="s">
        <v>99</v>
      </c>
      <c r="P5" s="20" t="s">
        <v>91</v>
      </c>
      <c r="Q5" s="20" t="s">
        <v>92</v>
      </c>
      <c r="R5" s="20" t="s">
        <v>93</v>
      </c>
      <c r="S5" s="20" t="s">
        <v>94</v>
      </c>
      <c r="T5" s="20" t="s">
        <v>95</v>
      </c>
      <c r="U5" s="18" t="s">
        <v>98</v>
      </c>
      <c r="V5" s="18" t="s">
        <v>98</v>
      </c>
    </row>
    <row r="6" spans="1:22" ht="13.5" customHeight="1" x14ac:dyDescent="0.2">
      <c r="A6" s="21"/>
      <c r="B6" s="22"/>
      <c r="C6" s="23"/>
      <c r="D6" s="24"/>
      <c r="E6" s="25"/>
      <c r="F6" s="24"/>
      <c r="G6" s="26"/>
      <c r="H6" s="24"/>
      <c r="I6" s="24"/>
      <c r="J6" s="24"/>
      <c r="K6" s="26"/>
      <c r="L6" s="26"/>
      <c r="M6" s="26"/>
      <c r="N6" s="25"/>
      <c r="O6" s="25"/>
      <c r="P6" s="27">
        <v>1.37</v>
      </c>
      <c r="Q6" s="27">
        <v>1.62</v>
      </c>
      <c r="R6" s="27">
        <v>1.47</v>
      </c>
      <c r="S6" s="27">
        <v>2.17</v>
      </c>
      <c r="T6" s="27">
        <v>3</v>
      </c>
      <c r="U6" s="28">
        <v>1.65</v>
      </c>
      <c r="V6" s="28">
        <v>2.1</v>
      </c>
    </row>
    <row r="7" spans="1:22" ht="13.5" customHeight="1" x14ac:dyDescent="0.2">
      <c r="A7" s="21"/>
      <c r="B7" s="22"/>
      <c r="C7" s="29" t="s">
        <v>5</v>
      </c>
      <c r="D7" s="30" t="s">
        <v>6</v>
      </c>
      <c r="E7" s="31" t="s">
        <v>6</v>
      </c>
      <c r="F7" s="30" t="s">
        <v>6</v>
      </c>
      <c r="G7" s="31" t="s">
        <v>6</v>
      </c>
      <c r="H7" s="30" t="s">
        <v>6</v>
      </c>
      <c r="I7" s="30" t="s">
        <v>6</v>
      </c>
      <c r="J7" s="30" t="s">
        <v>6</v>
      </c>
      <c r="K7" s="31" t="s">
        <v>6</v>
      </c>
      <c r="L7" s="31" t="s">
        <v>6</v>
      </c>
      <c r="M7" s="31" t="s">
        <v>6</v>
      </c>
      <c r="N7" s="31" t="s">
        <v>6</v>
      </c>
      <c r="O7" s="31" t="s">
        <v>6</v>
      </c>
      <c r="P7" s="32" t="s">
        <v>6</v>
      </c>
      <c r="Q7" s="32" t="s">
        <v>6</v>
      </c>
      <c r="R7" s="32" t="s">
        <v>6</v>
      </c>
      <c r="S7" s="32" t="s">
        <v>6</v>
      </c>
      <c r="T7" s="32" t="s">
        <v>6</v>
      </c>
      <c r="U7" s="30" t="s">
        <v>6</v>
      </c>
      <c r="V7" s="30" t="s">
        <v>6</v>
      </c>
    </row>
    <row r="8" spans="1:22" x14ac:dyDescent="0.2">
      <c r="A8" s="33"/>
      <c r="B8" s="34" t="s">
        <v>3</v>
      </c>
      <c r="C8" s="35"/>
      <c r="D8" s="36"/>
      <c r="E8" s="37"/>
      <c r="F8" s="38"/>
      <c r="G8" s="37"/>
      <c r="H8" s="36"/>
      <c r="I8" s="36"/>
      <c r="J8" s="38"/>
      <c r="K8" s="37"/>
      <c r="L8" s="37"/>
      <c r="M8" s="37"/>
      <c r="N8" s="37"/>
      <c r="O8" s="37"/>
      <c r="P8" s="39"/>
      <c r="Q8" s="40"/>
      <c r="R8" s="40"/>
      <c r="S8" s="40"/>
      <c r="T8" s="40"/>
      <c r="U8" s="36"/>
      <c r="V8" s="41"/>
    </row>
    <row r="9" spans="1:22" x14ac:dyDescent="0.2">
      <c r="A9" s="42"/>
      <c r="B9" s="43"/>
      <c r="C9" s="44"/>
      <c r="D9" s="45"/>
      <c r="E9" s="46"/>
      <c r="F9" s="47"/>
      <c r="G9" s="48"/>
      <c r="H9" s="45"/>
      <c r="I9" s="45"/>
      <c r="J9" s="47"/>
      <c r="K9" s="46"/>
      <c r="L9" s="46"/>
      <c r="M9" s="46"/>
      <c r="N9" s="47"/>
      <c r="O9" s="46"/>
      <c r="P9" s="44"/>
      <c r="Q9" s="44"/>
      <c r="R9" s="44"/>
      <c r="S9" s="44"/>
      <c r="T9" s="44"/>
      <c r="U9" s="45"/>
      <c r="V9" s="45"/>
    </row>
    <row r="10" spans="1:22" x14ac:dyDescent="0.2">
      <c r="A10" s="49"/>
      <c r="B10" s="50" t="s">
        <v>36</v>
      </c>
      <c r="C10" s="51"/>
      <c r="D10" s="52"/>
      <c r="E10" s="53"/>
      <c r="F10" s="54"/>
      <c r="G10" s="53"/>
      <c r="H10" s="54"/>
      <c r="I10" s="53"/>
      <c r="J10" s="55"/>
      <c r="K10" s="53"/>
      <c r="L10" s="53"/>
      <c r="M10" s="53"/>
      <c r="N10" s="55"/>
      <c r="O10" s="53"/>
      <c r="P10" s="56"/>
      <c r="Q10" s="56"/>
      <c r="R10" s="56"/>
      <c r="S10" s="56"/>
      <c r="T10" s="56"/>
      <c r="U10" s="54"/>
      <c r="V10" s="54"/>
    </row>
    <row r="11" spans="1:22" x14ac:dyDescent="0.2">
      <c r="A11" s="57" t="s">
        <v>7</v>
      </c>
      <c r="B11" s="58" t="s">
        <v>8</v>
      </c>
      <c r="C11" s="59">
        <v>15</v>
      </c>
      <c r="D11" s="54">
        <f t="shared" ref="D11:D25" si="0">ROUND(E11*C11,1)</f>
        <v>568.5</v>
      </c>
      <c r="E11" s="53">
        <v>37.902999999999999</v>
      </c>
      <c r="F11" s="54">
        <v>191.2</v>
      </c>
      <c r="G11" s="53">
        <f t="shared" ref="G11:G25" si="1">F11/C11</f>
        <v>12.746666666666666</v>
      </c>
      <c r="H11" s="54">
        <f t="shared" ref="H11:H25" si="2">ROUND(I11*C11,1)</f>
        <v>269.8</v>
      </c>
      <c r="I11" s="53">
        <v>17.9874746208</v>
      </c>
      <c r="J11" s="54">
        <v>268</v>
      </c>
      <c r="K11" s="53">
        <f>J11/C11</f>
        <v>17.866666666666667</v>
      </c>
      <c r="L11" s="60"/>
      <c r="M11" s="60"/>
      <c r="N11" s="54">
        <f t="shared" ref="N11:N25" si="3">ROUND(O11*C11,1)</f>
        <v>276</v>
      </c>
      <c r="O11" s="53">
        <v>18.399000000000001</v>
      </c>
      <c r="P11" s="54">
        <f t="shared" ref="P11:T18" si="4">ROUND($C11*$G11*P$6,1)</f>
        <v>261.89999999999998</v>
      </c>
      <c r="Q11" s="54">
        <f t="shared" si="4"/>
        <v>309.7</v>
      </c>
      <c r="R11" s="54">
        <f t="shared" si="4"/>
        <v>281.10000000000002</v>
      </c>
      <c r="S11" s="54">
        <f t="shared" si="4"/>
        <v>414.9</v>
      </c>
      <c r="T11" s="54">
        <f t="shared" si="4"/>
        <v>573.6</v>
      </c>
      <c r="U11" s="54">
        <f t="shared" ref="U11:V25" si="5">ROUND($H11*U$6,1)</f>
        <v>445.2</v>
      </c>
      <c r="V11" s="54">
        <f t="shared" si="5"/>
        <v>566.6</v>
      </c>
    </row>
    <row r="12" spans="1:22" x14ac:dyDescent="0.2">
      <c r="A12" s="57" t="s">
        <v>9</v>
      </c>
      <c r="B12" s="58" t="s">
        <v>10</v>
      </c>
      <c r="C12" s="59">
        <v>15</v>
      </c>
      <c r="D12" s="54">
        <f t="shared" si="0"/>
        <v>568.5</v>
      </c>
      <c r="E12" s="53">
        <v>37.902999999999999</v>
      </c>
      <c r="F12" s="54">
        <v>266.7</v>
      </c>
      <c r="G12" s="53">
        <f t="shared" si="1"/>
        <v>17.779999999999998</v>
      </c>
      <c r="H12" s="54">
        <f t="shared" si="2"/>
        <v>269.8</v>
      </c>
      <c r="I12" s="53">
        <v>17.9874746208</v>
      </c>
      <c r="J12" s="54">
        <v>268</v>
      </c>
      <c r="K12" s="53">
        <f t="shared" ref="K12:K25" si="6">J12/C12</f>
        <v>17.866666666666667</v>
      </c>
      <c r="L12" s="60"/>
      <c r="M12" s="60"/>
      <c r="N12" s="54">
        <f t="shared" si="3"/>
        <v>276</v>
      </c>
      <c r="O12" s="53">
        <v>18.399000000000001</v>
      </c>
      <c r="P12" s="54">
        <f t="shared" si="4"/>
        <v>365.4</v>
      </c>
      <c r="Q12" s="54">
        <f t="shared" si="4"/>
        <v>432.1</v>
      </c>
      <c r="R12" s="54">
        <f t="shared" si="4"/>
        <v>392</v>
      </c>
      <c r="S12" s="54">
        <f t="shared" si="4"/>
        <v>578.70000000000005</v>
      </c>
      <c r="T12" s="54">
        <f t="shared" si="4"/>
        <v>800.1</v>
      </c>
      <c r="U12" s="54">
        <f t="shared" si="5"/>
        <v>445.2</v>
      </c>
      <c r="V12" s="54">
        <f t="shared" si="5"/>
        <v>566.6</v>
      </c>
    </row>
    <row r="13" spans="1:22" x14ac:dyDescent="0.2">
      <c r="A13" s="61" t="s">
        <v>11</v>
      </c>
      <c r="B13" s="58" t="s">
        <v>12</v>
      </c>
      <c r="C13" s="59">
        <v>12</v>
      </c>
      <c r="D13" s="54">
        <f t="shared" si="0"/>
        <v>454.8</v>
      </c>
      <c r="E13" s="53">
        <v>37.902999999999999</v>
      </c>
      <c r="F13" s="54">
        <v>213.5</v>
      </c>
      <c r="G13" s="53">
        <f t="shared" si="1"/>
        <v>17.791666666666668</v>
      </c>
      <c r="H13" s="54">
        <f t="shared" si="2"/>
        <v>215.9</v>
      </c>
      <c r="I13" s="53">
        <v>17.995384680000004</v>
      </c>
      <c r="J13" s="54">
        <v>209.1</v>
      </c>
      <c r="K13" s="53">
        <f t="shared" si="6"/>
        <v>17.425000000000001</v>
      </c>
      <c r="L13" s="60"/>
      <c r="M13" s="60"/>
      <c r="N13" s="54">
        <f t="shared" si="3"/>
        <v>220.8</v>
      </c>
      <c r="O13" s="53">
        <v>18.399000000000001</v>
      </c>
      <c r="P13" s="54">
        <f t="shared" si="4"/>
        <v>292.5</v>
      </c>
      <c r="Q13" s="54">
        <f t="shared" si="4"/>
        <v>345.9</v>
      </c>
      <c r="R13" s="54">
        <f t="shared" si="4"/>
        <v>313.8</v>
      </c>
      <c r="S13" s="54">
        <f t="shared" si="4"/>
        <v>463.3</v>
      </c>
      <c r="T13" s="54">
        <f t="shared" si="4"/>
        <v>640.5</v>
      </c>
      <c r="U13" s="54">
        <f t="shared" si="5"/>
        <v>356.2</v>
      </c>
      <c r="V13" s="54">
        <f t="shared" si="5"/>
        <v>453.4</v>
      </c>
    </row>
    <row r="14" spans="1:22" x14ac:dyDescent="0.2">
      <c r="A14" s="57" t="s">
        <v>13</v>
      </c>
      <c r="B14" s="58" t="s">
        <v>14</v>
      </c>
      <c r="C14" s="59">
        <v>5</v>
      </c>
      <c r="D14" s="54">
        <f t="shared" si="0"/>
        <v>189.5</v>
      </c>
      <c r="E14" s="53">
        <v>37.902999999999999</v>
      </c>
      <c r="F14" s="54">
        <v>88.8</v>
      </c>
      <c r="G14" s="53">
        <f t="shared" si="1"/>
        <v>17.759999999999998</v>
      </c>
      <c r="H14" s="54">
        <f t="shared" si="2"/>
        <v>90.1</v>
      </c>
      <c r="I14" s="53">
        <v>18.011204798400005</v>
      </c>
      <c r="J14" s="54">
        <v>89.5</v>
      </c>
      <c r="K14" s="53">
        <f t="shared" si="6"/>
        <v>17.899999999999999</v>
      </c>
      <c r="L14" s="60"/>
      <c r="M14" s="60"/>
      <c r="N14" s="54">
        <f t="shared" si="3"/>
        <v>92</v>
      </c>
      <c r="O14" s="53">
        <v>18.399000000000001</v>
      </c>
      <c r="P14" s="54">
        <f t="shared" si="4"/>
        <v>121.7</v>
      </c>
      <c r="Q14" s="54">
        <f t="shared" si="4"/>
        <v>143.9</v>
      </c>
      <c r="R14" s="54">
        <f t="shared" si="4"/>
        <v>130.5</v>
      </c>
      <c r="S14" s="54">
        <f t="shared" si="4"/>
        <v>192.7</v>
      </c>
      <c r="T14" s="54">
        <f t="shared" si="4"/>
        <v>266.39999999999998</v>
      </c>
      <c r="U14" s="54">
        <f t="shared" si="5"/>
        <v>148.69999999999999</v>
      </c>
      <c r="V14" s="54">
        <f t="shared" si="5"/>
        <v>189.2</v>
      </c>
    </row>
    <row r="15" spans="1:22" x14ac:dyDescent="0.2">
      <c r="A15" s="57" t="s">
        <v>15</v>
      </c>
      <c r="B15" s="58" t="s">
        <v>16</v>
      </c>
      <c r="C15" s="59">
        <v>9</v>
      </c>
      <c r="D15" s="54">
        <f t="shared" si="0"/>
        <v>341.1</v>
      </c>
      <c r="E15" s="53">
        <v>37.902999999999999</v>
      </c>
      <c r="F15" s="54">
        <v>159.80000000000001</v>
      </c>
      <c r="G15" s="53">
        <f t="shared" si="1"/>
        <v>17.755555555555556</v>
      </c>
      <c r="H15" s="54">
        <f t="shared" si="2"/>
        <v>161.80000000000001</v>
      </c>
      <c r="I15" s="53">
        <v>17.982201248000003</v>
      </c>
      <c r="J15" s="54">
        <v>160.80000000000001</v>
      </c>
      <c r="K15" s="53">
        <f t="shared" si="6"/>
        <v>17.866666666666667</v>
      </c>
      <c r="L15" s="60"/>
      <c r="M15" s="60"/>
      <c r="N15" s="54">
        <f t="shared" si="3"/>
        <v>165.6</v>
      </c>
      <c r="O15" s="53">
        <v>18.399000000000001</v>
      </c>
      <c r="P15" s="54">
        <f t="shared" si="4"/>
        <v>218.9</v>
      </c>
      <c r="Q15" s="54">
        <f t="shared" si="4"/>
        <v>258.89999999999998</v>
      </c>
      <c r="R15" s="54">
        <f t="shared" si="4"/>
        <v>234.9</v>
      </c>
      <c r="S15" s="54">
        <f t="shared" si="4"/>
        <v>346.8</v>
      </c>
      <c r="T15" s="54">
        <f t="shared" si="4"/>
        <v>479.4</v>
      </c>
      <c r="U15" s="54">
        <f t="shared" si="5"/>
        <v>267</v>
      </c>
      <c r="V15" s="54">
        <f t="shared" si="5"/>
        <v>339.8</v>
      </c>
    </row>
    <row r="16" spans="1:22" x14ac:dyDescent="0.2">
      <c r="A16" s="57" t="s">
        <v>17</v>
      </c>
      <c r="B16" s="58" t="s">
        <v>18</v>
      </c>
      <c r="C16" s="59">
        <v>6</v>
      </c>
      <c r="D16" s="54">
        <f t="shared" si="0"/>
        <v>227.4</v>
      </c>
      <c r="E16" s="53">
        <v>37.902999999999999</v>
      </c>
      <c r="F16" s="54">
        <v>106.8</v>
      </c>
      <c r="G16" s="53">
        <f t="shared" si="1"/>
        <v>17.8</v>
      </c>
      <c r="H16" s="54">
        <f t="shared" si="2"/>
        <v>107.9</v>
      </c>
      <c r="I16" s="53">
        <v>17.982201248000003</v>
      </c>
      <c r="J16" s="54">
        <v>107.3</v>
      </c>
      <c r="K16" s="53">
        <f t="shared" si="6"/>
        <v>17.883333333333333</v>
      </c>
      <c r="L16" s="60"/>
      <c r="M16" s="60"/>
      <c r="N16" s="54">
        <f t="shared" si="3"/>
        <v>110.4</v>
      </c>
      <c r="O16" s="53">
        <v>18.399000000000001</v>
      </c>
      <c r="P16" s="54">
        <f t="shared" si="4"/>
        <v>146.30000000000001</v>
      </c>
      <c r="Q16" s="54">
        <f t="shared" si="4"/>
        <v>173</v>
      </c>
      <c r="R16" s="54">
        <f t="shared" si="4"/>
        <v>157</v>
      </c>
      <c r="S16" s="54">
        <f t="shared" si="4"/>
        <v>231.8</v>
      </c>
      <c r="T16" s="54">
        <f t="shared" si="4"/>
        <v>320.39999999999998</v>
      </c>
      <c r="U16" s="54">
        <f t="shared" si="5"/>
        <v>178</v>
      </c>
      <c r="V16" s="54">
        <f t="shared" si="5"/>
        <v>226.6</v>
      </c>
    </row>
    <row r="17" spans="1:22" x14ac:dyDescent="0.2">
      <c r="A17" s="57" t="s">
        <v>19</v>
      </c>
      <c r="B17" s="58" t="s">
        <v>20</v>
      </c>
      <c r="C17" s="59">
        <v>8</v>
      </c>
      <c r="D17" s="54">
        <f t="shared" si="0"/>
        <v>303.2</v>
      </c>
      <c r="E17" s="53">
        <v>37.902999999999999</v>
      </c>
      <c r="F17" s="54">
        <v>142.30000000000001</v>
      </c>
      <c r="G17" s="53">
        <f t="shared" si="1"/>
        <v>17.787500000000001</v>
      </c>
      <c r="H17" s="54">
        <f t="shared" si="2"/>
        <v>143.9</v>
      </c>
      <c r="I17" s="53">
        <v>17.982201248000003</v>
      </c>
      <c r="J17" s="54">
        <v>142.9</v>
      </c>
      <c r="K17" s="53">
        <f t="shared" si="6"/>
        <v>17.862500000000001</v>
      </c>
      <c r="L17" s="60"/>
      <c r="M17" s="60"/>
      <c r="N17" s="54">
        <f t="shared" si="3"/>
        <v>147.19999999999999</v>
      </c>
      <c r="O17" s="53">
        <v>18.399000000000001</v>
      </c>
      <c r="P17" s="54">
        <f t="shared" si="4"/>
        <v>195</v>
      </c>
      <c r="Q17" s="54">
        <f t="shared" si="4"/>
        <v>230.5</v>
      </c>
      <c r="R17" s="54">
        <f t="shared" si="4"/>
        <v>209.2</v>
      </c>
      <c r="S17" s="54">
        <f t="shared" si="4"/>
        <v>308.8</v>
      </c>
      <c r="T17" s="54">
        <f t="shared" si="4"/>
        <v>426.9</v>
      </c>
      <c r="U17" s="54">
        <f t="shared" si="5"/>
        <v>237.4</v>
      </c>
      <c r="V17" s="54">
        <f t="shared" si="5"/>
        <v>302.2</v>
      </c>
    </row>
    <row r="18" spans="1:22" x14ac:dyDescent="0.2">
      <c r="A18" s="57" t="s">
        <v>21</v>
      </c>
      <c r="B18" s="58" t="s">
        <v>22</v>
      </c>
      <c r="C18" s="59">
        <v>14</v>
      </c>
      <c r="D18" s="54">
        <f t="shared" si="0"/>
        <v>530.6</v>
      </c>
      <c r="E18" s="53">
        <v>37.902999999999999</v>
      </c>
      <c r="F18" s="54">
        <v>249.1</v>
      </c>
      <c r="G18" s="53">
        <f t="shared" si="1"/>
        <v>17.792857142857141</v>
      </c>
      <c r="H18" s="54">
        <f t="shared" si="2"/>
        <v>251.8</v>
      </c>
      <c r="I18" s="53">
        <v>17.982201248000003</v>
      </c>
      <c r="J18" s="54">
        <v>250.2</v>
      </c>
      <c r="K18" s="53">
        <f t="shared" si="6"/>
        <v>17.87142857142857</v>
      </c>
      <c r="L18" s="60"/>
      <c r="M18" s="60"/>
      <c r="N18" s="54">
        <f t="shared" si="3"/>
        <v>257.60000000000002</v>
      </c>
      <c r="O18" s="53">
        <v>18.399000000000001</v>
      </c>
      <c r="P18" s="54">
        <f t="shared" si="4"/>
        <v>341.3</v>
      </c>
      <c r="Q18" s="54">
        <f t="shared" si="4"/>
        <v>403.5</v>
      </c>
      <c r="R18" s="54">
        <f t="shared" si="4"/>
        <v>366.2</v>
      </c>
      <c r="S18" s="54">
        <f t="shared" si="4"/>
        <v>540.5</v>
      </c>
      <c r="T18" s="54">
        <f t="shared" si="4"/>
        <v>747.3</v>
      </c>
      <c r="U18" s="54">
        <f t="shared" si="5"/>
        <v>415.5</v>
      </c>
      <c r="V18" s="54">
        <f t="shared" si="5"/>
        <v>528.79999999999995</v>
      </c>
    </row>
    <row r="19" spans="1:22" x14ac:dyDescent="0.2">
      <c r="A19" s="57" t="s">
        <v>23</v>
      </c>
      <c r="B19" s="58" t="s">
        <v>24</v>
      </c>
      <c r="C19" s="59">
        <v>15</v>
      </c>
      <c r="D19" s="54">
        <f t="shared" si="0"/>
        <v>568.5</v>
      </c>
      <c r="E19" s="53">
        <v>37.902999999999999</v>
      </c>
      <c r="F19" s="54">
        <v>302.7</v>
      </c>
      <c r="G19" s="53">
        <f t="shared" si="1"/>
        <v>20.18</v>
      </c>
      <c r="H19" s="54">
        <f t="shared" si="2"/>
        <v>305.8</v>
      </c>
      <c r="I19" s="53">
        <v>20.384222558400001</v>
      </c>
      <c r="J19" s="54">
        <v>296.2</v>
      </c>
      <c r="K19" s="53">
        <f t="shared" si="6"/>
        <v>19.746666666666666</v>
      </c>
      <c r="L19" s="60"/>
      <c r="M19" s="60"/>
      <c r="N19" s="54">
        <f t="shared" si="3"/>
        <v>478.3</v>
      </c>
      <c r="O19" s="53">
        <f t="shared" ref="O19:O24" si="7">((423.7/C19)*1.06)*1.065</f>
        <v>31.887661999999999</v>
      </c>
      <c r="P19" s="54">
        <f>ROUND($C19*$G19*P$6,1)</f>
        <v>414.7</v>
      </c>
      <c r="Q19" s="54">
        <v>0</v>
      </c>
      <c r="R19" s="54">
        <f t="shared" ref="R19:T21" si="8">ROUND($C19*$G19*R$6,1)</f>
        <v>445</v>
      </c>
      <c r="S19" s="54">
        <f t="shared" si="8"/>
        <v>656.9</v>
      </c>
      <c r="T19" s="54">
        <f t="shared" si="8"/>
        <v>908.1</v>
      </c>
      <c r="U19" s="54">
        <f t="shared" si="5"/>
        <v>504.6</v>
      </c>
      <c r="V19" s="54">
        <f t="shared" si="5"/>
        <v>642.20000000000005</v>
      </c>
    </row>
    <row r="20" spans="1:22" x14ac:dyDescent="0.2">
      <c r="A20" s="57" t="s">
        <v>25</v>
      </c>
      <c r="B20" s="58" t="s">
        <v>24</v>
      </c>
      <c r="C20" s="59">
        <v>30</v>
      </c>
      <c r="D20" s="54">
        <f t="shared" si="0"/>
        <v>1137.0999999999999</v>
      </c>
      <c r="E20" s="53">
        <v>37.902999999999999</v>
      </c>
      <c r="F20" s="54">
        <v>302.7</v>
      </c>
      <c r="G20" s="53">
        <f t="shared" si="1"/>
        <v>10.09</v>
      </c>
      <c r="H20" s="54">
        <f t="shared" si="2"/>
        <v>305.8</v>
      </c>
      <c r="I20" s="53">
        <v>10.192111279200001</v>
      </c>
      <c r="J20" s="54">
        <v>296.2</v>
      </c>
      <c r="K20" s="53">
        <f t="shared" si="6"/>
        <v>9.8733333333333331</v>
      </c>
      <c r="L20" s="60"/>
      <c r="M20" s="60"/>
      <c r="N20" s="54">
        <f t="shared" si="3"/>
        <v>478.3</v>
      </c>
      <c r="O20" s="53">
        <f t="shared" si="7"/>
        <v>15.943830999999999</v>
      </c>
      <c r="P20" s="54">
        <f>ROUND($C20*$G20*P$6,1)</f>
        <v>414.7</v>
      </c>
      <c r="Q20" s="54">
        <v>0</v>
      </c>
      <c r="R20" s="54">
        <f t="shared" si="8"/>
        <v>445</v>
      </c>
      <c r="S20" s="54">
        <f t="shared" si="8"/>
        <v>656.9</v>
      </c>
      <c r="T20" s="54">
        <f t="shared" si="8"/>
        <v>908.1</v>
      </c>
      <c r="U20" s="54">
        <f t="shared" si="5"/>
        <v>504.6</v>
      </c>
      <c r="V20" s="54">
        <f t="shared" si="5"/>
        <v>642.20000000000005</v>
      </c>
    </row>
    <row r="21" spans="1:22" x14ac:dyDescent="0.2">
      <c r="A21" s="57" t="s">
        <v>26</v>
      </c>
      <c r="B21" s="58" t="s">
        <v>24</v>
      </c>
      <c r="C21" s="59">
        <v>45</v>
      </c>
      <c r="D21" s="54">
        <f t="shared" si="0"/>
        <v>1705.6</v>
      </c>
      <c r="E21" s="53">
        <v>37.902999999999999</v>
      </c>
      <c r="F21" s="54">
        <v>302.7</v>
      </c>
      <c r="G21" s="53">
        <f t="shared" si="1"/>
        <v>6.7266666666666666</v>
      </c>
      <c r="H21" s="54">
        <f t="shared" si="2"/>
        <v>305.8</v>
      </c>
      <c r="I21" s="53">
        <v>6.7947408528000004</v>
      </c>
      <c r="J21" s="54">
        <v>296.2</v>
      </c>
      <c r="K21" s="53">
        <f t="shared" si="6"/>
        <v>6.5822222222222218</v>
      </c>
      <c r="L21" s="60"/>
      <c r="M21" s="60"/>
      <c r="N21" s="54">
        <f t="shared" si="3"/>
        <v>478.3</v>
      </c>
      <c r="O21" s="53">
        <f t="shared" si="7"/>
        <v>10.629220666666667</v>
      </c>
      <c r="P21" s="54">
        <f>ROUND($C21*$G21*P$6,1)</f>
        <v>414.7</v>
      </c>
      <c r="Q21" s="54">
        <v>0</v>
      </c>
      <c r="R21" s="54">
        <f t="shared" si="8"/>
        <v>445</v>
      </c>
      <c r="S21" s="54">
        <f t="shared" si="8"/>
        <v>656.9</v>
      </c>
      <c r="T21" s="54">
        <f t="shared" si="8"/>
        <v>908.1</v>
      </c>
      <c r="U21" s="54">
        <f t="shared" si="5"/>
        <v>504.6</v>
      </c>
      <c r="V21" s="54">
        <f t="shared" si="5"/>
        <v>642.20000000000005</v>
      </c>
    </row>
    <row r="22" spans="1:22" x14ac:dyDescent="0.2">
      <c r="A22" s="57" t="s">
        <v>27</v>
      </c>
      <c r="B22" s="58" t="s">
        <v>28</v>
      </c>
      <c r="C22" s="59">
        <v>15</v>
      </c>
      <c r="D22" s="54">
        <f t="shared" si="0"/>
        <v>568.5</v>
      </c>
      <c r="E22" s="53">
        <v>37.902999999999999</v>
      </c>
      <c r="F22" s="54">
        <v>340.6</v>
      </c>
      <c r="G22" s="53">
        <f t="shared" si="1"/>
        <v>22.706666666666667</v>
      </c>
      <c r="H22" s="54">
        <f t="shared" si="2"/>
        <v>305.8</v>
      </c>
      <c r="I22" s="53">
        <v>20.384222558400001</v>
      </c>
      <c r="J22" s="54">
        <v>296.2</v>
      </c>
      <c r="K22" s="53">
        <f t="shared" si="6"/>
        <v>19.746666666666666</v>
      </c>
      <c r="L22" s="60"/>
      <c r="M22" s="60"/>
      <c r="N22" s="54">
        <f t="shared" si="3"/>
        <v>478.3</v>
      </c>
      <c r="O22" s="53">
        <f t="shared" si="7"/>
        <v>31.887661999999999</v>
      </c>
      <c r="P22" s="54">
        <v>0</v>
      </c>
      <c r="Q22" s="54">
        <f>ROUND($C22*$G22*Q$6,1)</f>
        <v>551.79999999999995</v>
      </c>
      <c r="R22" s="54">
        <v>0</v>
      </c>
      <c r="S22" s="54">
        <f>ROUND($C22*$G22*S$6,1)</f>
        <v>739.1</v>
      </c>
      <c r="T22" s="54">
        <v>0</v>
      </c>
      <c r="U22" s="54">
        <f t="shared" si="5"/>
        <v>504.6</v>
      </c>
      <c r="V22" s="54">
        <f t="shared" si="5"/>
        <v>642.20000000000005</v>
      </c>
    </row>
    <row r="23" spans="1:22" x14ac:dyDescent="0.2">
      <c r="A23" s="57" t="s">
        <v>29</v>
      </c>
      <c r="B23" s="58" t="s">
        <v>28</v>
      </c>
      <c r="C23" s="59">
        <v>30</v>
      </c>
      <c r="D23" s="54">
        <f t="shared" si="0"/>
        <v>1137.0999999999999</v>
      </c>
      <c r="E23" s="53">
        <v>37.902999999999999</v>
      </c>
      <c r="F23" s="54">
        <v>340.6</v>
      </c>
      <c r="G23" s="53">
        <f t="shared" si="1"/>
        <v>11.353333333333333</v>
      </c>
      <c r="H23" s="54">
        <f t="shared" si="2"/>
        <v>305.8</v>
      </c>
      <c r="I23" s="53">
        <v>10.192111279200001</v>
      </c>
      <c r="J23" s="54">
        <v>296.2</v>
      </c>
      <c r="K23" s="53">
        <f t="shared" si="6"/>
        <v>9.8733333333333331</v>
      </c>
      <c r="L23" s="60"/>
      <c r="M23" s="60"/>
      <c r="N23" s="54">
        <f t="shared" si="3"/>
        <v>478.3</v>
      </c>
      <c r="O23" s="53">
        <f t="shared" si="7"/>
        <v>15.943830999999999</v>
      </c>
      <c r="P23" s="54">
        <v>0</v>
      </c>
      <c r="Q23" s="54">
        <f>ROUND($C23*$G23*Q$6,1)</f>
        <v>551.79999999999995</v>
      </c>
      <c r="R23" s="54">
        <v>0</v>
      </c>
      <c r="S23" s="54">
        <f>ROUND($C23*$G23*S$6,1)</f>
        <v>739.1</v>
      </c>
      <c r="T23" s="54">
        <v>0</v>
      </c>
      <c r="U23" s="54">
        <f t="shared" si="5"/>
        <v>504.6</v>
      </c>
      <c r="V23" s="54">
        <f t="shared" si="5"/>
        <v>642.20000000000005</v>
      </c>
    </row>
    <row r="24" spans="1:22" x14ac:dyDescent="0.2">
      <c r="A24" s="57" t="s">
        <v>30</v>
      </c>
      <c r="B24" s="58" t="s">
        <v>28</v>
      </c>
      <c r="C24" s="59">
        <v>45</v>
      </c>
      <c r="D24" s="54">
        <f t="shared" si="0"/>
        <v>1705.6</v>
      </c>
      <c r="E24" s="53">
        <v>37.902999999999999</v>
      </c>
      <c r="F24" s="54">
        <v>340.6</v>
      </c>
      <c r="G24" s="53">
        <f t="shared" si="1"/>
        <v>7.568888888888889</v>
      </c>
      <c r="H24" s="54">
        <f t="shared" si="2"/>
        <v>305.8</v>
      </c>
      <c r="I24" s="53">
        <v>6.7947408528000004</v>
      </c>
      <c r="J24" s="54">
        <v>296.2</v>
      </c>
      <c r="K24" s="53">
        <f t="shared" si="6"/>
        <v>6.5822222222222218</v>
      </c>
      <c r="L24" s="60"/>
      <c r="M24" s="60"/>
      <c r="N24" s="54">
        <f t="shared" si="3"/>
        <v>478.3</v>
      </c>
      <c r="O24" s="53">
        <f t="shared" si="7"/>
        <v>10.629220666666667</v>
      </c>
      <c r="P24" s="54">
        <v>0</v>
      </c>
      <c r="Q24" s="54">
        <f>ROUND($C24*$G24*Q$6,1)</f>
        <v>551.79999999999995</v>
      </c>
      <c r="R24" s="54">
        <v>0</v>
      </c>
      <c r="S24" s="54">
        <f>ROUND($C24*$G24*S$6,1)</f>
        <v>739.1</v>
      </c>
      <c r="T24" s="54">
        <v>0</v>
      </c>
      <c r="U24" s="54">
        <f t="shared" si="5"/>
        <v>504.6</v>
      </c>
      <c r="V24" s="54">
        <f t="shared" si="5"/>
        <v>642.20000000000005</v>
      </c>
    </row>
    <row r="25" spans="1:22" x14ac:dyDescent="0.2">
      <c r="A25" s="57" t="s">
        <v>31</v>
      </c>
      <c r="B25" s="58" t="s">
        <v>32</v>
      </c>
      <c r="C25" s="59">
        <v>21.43</v>
      </c>
      <c r="D25" s="54">
        <f t="shared" si="0"/>
        <v>812.3</v>
      </c>
      <c r="E25" s="53">
        <v>37.902999999999999</v>
      </c>
      <c r="F25" s="54">
        <v>381.2</v>
      </c>
      <c r="G25" s="53">
        <f t="shared" si="1"/>
        <v>17.78814745683621</v>
      </c>
      <c r="H25" s="54">
        <f t="shared" si="2"/>
        <v>385.4</v>
      </c>
      <c r="I25" s="53">
        <v>17.983111723005138</v>
      </c>
      <c r="J25" s="54">
        <v>357.4</v>
      </c>
      <c r="K25" s="53">
        <f t="shared" si="6"/>
        <v>16.677554829678019</v>
      </c>
      <c r="L25" s="60"/>
      <c r="M25" s="60"/>
      <c r="N25" s="54">
        <f t="shared" si="3"/>
        <v>394.3</v>
      </c>
      <c r="O25" s="53">
        <v>18.399000000000001</v>
      </c>
      <c r="P25" s="54">
        <f>ROUND($C25*$G25*P$6,1)</f>
        <v>522.20000000000005</v>
      </c>
      <c r="Q25" s="54">
        <f>ROUND($C25*$G25*Q$6,1)</f>
        <v>617.5</v>
      </c>
      <c r="R25" s="54">
        <f>ROUND($C25*$G25*R$6,1)</f>
        <v>560.4</v>
      </c>
      <c r="S25" s="54">
        <f>ROUND($C25*$G25*S$6,1)</f>
        <v>827.2</v>
      </c>
      <c r="T25" s="54">
        <f>ROUND($C25*$G25*T$6,1)</f>
        <v>1143.5999999999999</v>
      </c>
      <c r="U25" s="54">
        <f t="shared" si="5"/>
        <v>635.9</v>
      </c>
      <c r="V25" s="54">
        <f t="shared" si="5"/>
        <v>809.3</v>
      </c>
    </row>
    <row r="26" spans="1:22" x14ac:dyDescent="0.2">
      <c r="A26" s="62"/>
      <c r="B26" s="63"/>
      <c r="C26" s="64"/>
      <c r="D26" s="64"/>
      <c r="E26" s="65"/>
      <c r="F26" s="64"/>
      <c r="G26" s="65"/>
      <c r="H26" s="64"/>
      <c r="I26" s="64"/>
      <c r="J26" s="64"/>
      <c r="K26" s="65"/>
      <c r="L26" s="65"/>
      <c r="M26" s="65"/>
      <c r="N26" s="64"/>
      <c r="O26" s="65"/>
      <c r="P26" s="66"/>
      <c r="Q26" s="66"/>
      <c r="R26" s="66"/>
      <c r="S26" s="66"/>
      <c r="T26" s="66"/>
      <c r="U26" s="64"/>
      <c r="V26" s="64"/>
    </row>
    <row r="27" spans="1:22" x14ac:dyDescent="0.2">
      <c r="A27" s="33"/>
      <c r="B27" s="34" t="s">
        <v>4</v>
      </c>
      <c r="C27" s="35"/>
      <c r="D27" s="36"/>
      <c r="E27" s="37"/>
      <c r="F27" s="38"/>
      <c r="G27" s="37"/>
      <c r="H27" s="36"/>
      <c r="I27" s="36"/>
      <c r="J27" s="38"/>
      <c r="K27" s="37"/>
      <c r="L27" s="37"/>
      <c r="M27" s="37"/>
      <c r="N27" s="37"/>
      <c r="O27" s="37"/>
      <c r="P27" s="39"/>
      <c r="Q27" s="40"/>
      <c r="R27" s="40"/>
      <c r="S27" s="40"/>
      <c r="T27" s="40"/>
      <c r="U27" s="36"/>
      <c r="V27" s="41"/>
    </row>
    <row r="28" spans="1:22" x14ac:dyDescent="0.2">
      <c r="A28" s="67"/>
      <c r="B28" s="68"/>
      <c r="C28" s="69"/>
      <c r="D28" s="70"/>
      <c r="E28" s="71"/>
      <c r="F28" s="70"/>
      <c r="G28" s="71"/>
      <c r="H28" s="70"/>
      <c r="I28" s="70"/>
      <c r="J28" s="70"/>
      <c r="K28" s="71"/>
      <c r="L28" s="71"/>
      <c r="M28" s="71"/>
      <c r="N28" s="72"/>
      <c r="O28" s="71"/>
      <c r="P28" s="73"/>
      <c r="Q28" s="73"/>
      <c r="R28" s="73"/>
      <c r="S28" s="73"/>
      <c r="T28" s="73"/>
      <c r="U28" s="70"/>
      <c r="V28" s="70"/>
    </row>
    <row r="29" spans="1:22" x14ac:dyDescent="0.2">
      <c r="A29" s="74">
        <v>1819</v>
      </c>
      <c r="B29" s="75" t="s">
        <v>37</v>
      </c>
      <c r="C29" s="76">
        <v>125</v>
      </c>
      <c r="D29" s="54">
        <f t="shared" ref="D29:D60" si="9">ROUND(E29*C29,1)</f>
        <v>4737.8999999999996</v>
      </c>
      <c r="E29" s="53">
        <v>37.902999999999999</v>
      </c>
      <c r="F29" s="54">
        <f t="shared" ref="F29:F60" si="10">ROUND(C29*G29,1)</f>
        <v>1376.5</v>
      </c>
      <c r="G29" s="53">
        <v>11.012</v>
      </c>
      <c r="H29" s="54">
        <f t="shared" ref="H29:H60" si="11">ROUND(I29*C29,1)</f>
        <v>1392.4</v>
      </c>
      <c r="I29" s="53">
        <v>11.138945365440001</v>
      </c>
      <c r="J29" s="54">
        <f t="shared" ref="J29:J60" si="12">ROUND(C29*K29,1)</f>
        <v>1381.3</v>
      </c>
      <c r="K29" s="53">
        <v>11.05</v>
      </c>
      <c r="L29" s="60"/>
      <c r="M29" s="60"/>
      <c r="N29" s="54">
        <f t="shared" ref="N29:N60" si="13">ROUND(O29*C29,1)</f>
        <v>1424.3</v>
      </c>
      <c r="O29" s="53">
        <v>11.394</v>
      </c>
      <c r="P29" s="54">
        <f t="shared" ref="P29:T38" si="14">ROUND($C29*$G29*P$6,1)</f>
        <v>1885.8</v>
      </c>
      <c r="Q29" s="54">
        <f t="shared" si="14"/>
        <v>2229.9</v>
      </c>
      <c r="R29" s="54">
        <f t="shared" si="14"/>
        <v>2023.5</v>
      </c>
      <c r="S29" s="54">
        <f t="shared" si="14"/>
        <v>2987</v>
      </c>
      <c r="T29" s="54">
        <f t="shared" si="14"/>
        <v>4129.5</v>
      </c>
      <c r="U29" s="54">
        <f t="shared" ref="U29:V48" si="15">ROUND($H29*U$6,1)</f>
        <v>2297.5</v>
      </c>
      <c r="V29" s="54">
        <f t="shared" si="15"/>
        <v>2924</v>
      </c>
    </row>
    <row r="30" spans="1:22" x14ac:dyDescent="0.2">
      <c r="A30" s="74">
        <v>1857</v>
      </c>
      <c r="B30" s="58" t="s">
        <v>38</v>
      </c>
      <c r="C30" s="59">
        <v>280</v>
      </c>
      <c r="D30" s="54">
        <f t="shared" si="9"/>
        <v>10612.8</v>
      </c>
      <c r="E30" s="53">
        <v>37.902999999999999</v>
      </c>
      <c r="F30" s="54">
        <f t="shared" si="10"/>
        <v>3083.4</v>
      </c>
      <c r="G30" s="53">
        <v>11.012</v>
      </c>
      <c r="H30" s="54">
        <f t="shared" si="11"/>
        <v>3118.7</v>
      </c>
      <c r="I30" s="53">
        <v>11.138352111000001</v>
      </c>
      <c r="J30" s="54">
        <f t="shared" si="12"/>
        <v>3094</v>
      </c>
      <c r="K30" s="53">
        <v>11.05</v>
      </c>
      <c r="L30" s="60"/>
      <c r="M30" s="60"/>
      <c r="N30" s="54">
        <f t="shared" si="13"/>
        <v>3190.3</v>
      </c>
      <c r="O30" s="53">
        <v>11.394</v>
      </c>
      <c r="P30" s="54">
        <f t="shared" si="14"/>
        <v>4224.2</v>
      </c>
      <c r="Q30" s="54">
        <f t="shared" si="14"/>
        <v>4995</v>
      </c>
      <c r="R30" s="54">
        <f t="shared" si="14"/>
        <v>4532.5</v>
      </c>
      <c r="S30" s="54">
        <f t="shared" si="14"/>
        <v>6690.9</v>
      </c>
      <c r="T30" s="54">
        <f t="shared" si="14"/>
        <v>9250.1</v>
      </c>
      <c r="U30" s="54">
        <f t="shared" si="15"/>
        <v>5145.8999999999996</v>
      </c>
      <c r="V30" s="54">
        <f t="shared" si="15"/>
        <v>6549.3</v>
      </c>
    </row>
    <row r="31" spans="1:22" x14ac:dyDescent="0.2">
      <c r="A31" s="74">
        <v>1869</v>
      </c>
      <c r="B31" s="58" t="s">
        <v>39</v>
      </c>
      <c r="C31" s="59">
        <v>227</v>
      </c>
      <c r="D31" s="54">
        <f t="shared" si="9"/>
        <v>8604</v>
      </c>
      <c r="E31" s="53">
        <v>37.902999999999999</v>
      </c>
      <c r="F31" s="54">
        <f t="shared" si="10"/>
        <v>2499.6999999999998</v>
      </c>
      <c r="G31" s="53">
        <v>11.012</v>
      </c>
      <c r="H31" s="54">
        <f t="shared" si="11"/>
        <v>2528.5</v>
      </c>
      <c r="I31" s="53">
        <v>11.138548120176214</v>
      </c>
      <c r="J31" s="54">
        <f t="shared" si="12"/>
        <v>2508.4</v>
      </c>
      <c r="K31" s="53">
        <v>11.05</v>
      </c>
      <c r="L31" s="60"/>
      <c r="M31" s="60"/>
      <c r="N31" s="54">
        <f t="shared" si="13"/>
        <v>2586.4</v>
      </c>
      <c r="O31" s="53">
        <v>11.394</v>
      </c>
      <c r="P31" s="54">
        <f t="shared" si="14"/>
        <v>3424.6</v>
      </c>
      <c r="Q31" s="54">
        <f t="shared" si="14"/>
        <v>4049.6</v>
      </c>
      <c r="R31" s="54">
        <f t="shared" si="14"/>
        <v>3674.6</v>
      </c>
      <c r="S31" s="54">
        <f t="shared" si="14"/>
        <v>5424.4</v>
      </c>
      <c r="T31" s="54">
        <f t="shared" si="14"/>
        <v>7499.2</v>
      </c>
      <c r="U31" s="54">
        <f t="shared" si="15"/>
        <v>4172</v>
      </c>
      <c r="V31" s="54">
        <f t="shared" si="15"/>
        <v>5309.9</v>
      </c>
    </row>
    <row r="32" spans="1:22" x14ac:dyDescent="0.2">
      <c r="A32" s="74">
        <v>1870</v>
      </c>
      <c r="B32" s="75" t="s">
        <v>40</v>
      </c>
      <c r="C32" s="76">
        <v>284</v>
      </c>
      <c r="D32" s="54">
        <f t="shared" si="9"/>
        <v>10764.5</v>
      </c>
      <c r="E32" s="53">
        <v>37.902999999999999</v>
      </c>
      <c r="F32" s="54">
        <f t="shared" si="10"/>
        <v>3127.4</v>
      </c>
      <c r="G32" s="53">
        <v>11.012</v>
      </c>
      <c r="H32" s="54">
        <f t="shared" si="11"/>
        <v>3163.4</v>
      </c>
      <c r="I32" s="53">
        <v>11.138561003408453</v>
      </c>
      <c r="J32" s="54">
        <f t="shared" si="12"/>
        <v>3138.2</v>
      </c>
      <c r="K32" s="53">
        <v>11.05</v>
      </c>
      <c r="L32" s="60"/>
      <c r="M32" s="60"/>
      <c r="N32" s="54">
        <f t="shared" si="13"/>
        <v>3235.9</v>
      </c>
      <c r="O32" s="53">
        <v>11.394</v>
      </c>
      <c r="P32" s="54">
        <f t="shared" si="14"/>
        <v>4284.5</v>
      </c>
      <c r="Q32" s="54">
        <f t="shared" si="14"/>
        <v>5066.3999999999996</v>
      </c>
      <c r="R32" s="54">
        <f t="shared" si="14"/>
        <v>4597.3</v>
      </c>
      <c r="S32" s="54">
        <f t="shared" si="14"/>
        <v>6786.5</v>
      </c>
      <c r="T32" s="54">
        <f t="shared" si="14"/>
        <v>9382.2000000000007</v>
      </c>
      <c r="U32" s="54">
        <f t="shared" si="15"/>
        <v>5219.6000000000004</v>
      </c>
      <c r="V32" s="54">
        <f t="shared" si="15"/>
        <v>6643.1</v>
      </c>
    </row>
    <row r="33" spans="1:22" x14ac:dyDescent="0.2">
      <c r="A33" s="74">
        <v>1881</v>
      </c>
      <c r="B33" s="75" t="s">
        <v>41</v>
      </c>
      <c r="C33" s="76">
        <v>252</v>
      </c>
      <c r="D33" s="54">
        <f t="shared" si="9"/>
        <v>9551.6</v>
      </c>
      <c r="E33" s="53">
        <v>37.902999999999999</v>
      </c>
      <c r="F33" s="54">
        <f t="shared" si="10"/>
        <v>2775</v>
      </c>
      <c r="G33" s="53">
        <v>11.012</v>
      </c>
      <c r="H33" s="54">
        <f t="shared" si="11"/>
        <v>2806.9</v>
      </c>
      <c r="I33" s="53">
        <v>11.138587529428573</v>
      </c>
      <c r="J33" s="54">
        <f t="shared" si="12"/>
        <v>2784.6</v>
      </c>
      <c r="K33" s="53">
        <v>11.05</v>
      </c>
      <c r="L33" s="60"/>
      <c r="M33" s="60"/>
      <c r="N33" s="54">
        <f t="shared" si="13"/>
        <v>2871.3</v>
      </c>
      <c r="O33" s="53">
        <v>11.394</v>
      </c>
      <c r="P33" s="54">
        <f t="shared" si="14"/>
        <v>3801.8</v>
      </c>
      <c r="Q33" s="54">
        <f t="shared" si="14"/>
        <v>4495.5</v>
      </c>
      <c r="R33" s="54">
        <f t="shared" si="14"/>
        <v>4079.3</v>
      </c>
      <c r="S33" s="54">
        <f t="shared" si="14"/>
        <v>6021.8</v>
      </c>
      <c r="T33" s="54">
        <f t="shared" si="14"/>
        <v>8325.1</v>
      </c>
      <c r="U33" s="54">
        <f t="shared" si="15"/>
        <v>4631.3999999999996</v>
      </c>
      <c r="V33" s="54">
        <f t="shared" si="15"/>
        <v>5894.5</v>
      </c>
    </row>
    <row r="34" spans="1:22" x14ac:dyDescent="0.2">
      <c r="A34" s="74">
        <v>1905</v>
      </c>
      <c r="B34" s="75" t="s">
        <v>42</v>
      </c>
      <c r="C34" s="76">
        <v>265.8</v>
      </c>
      <c r="D34" s="54">
        <f t="shared" si="9"/>
        <v>10074.6</v>
      </c>
      <c r="E34" s="53">
        <v>37.902999999999999</v>
      </c>
      <c r="F34" s="54">
        <f t="shared" si="10"/>
        <v>2927</v>
      </c>
      <c r="G34" s="53">
        <v>11.012</v>
      </c>
      <c r="H34" s="54">
        <f t="shared" si="11"/>
        <v>2960.7</v>
      </c>
      <c r="I34" s="53">
        <v>11.138809662392779</v>
      </c>
      <c r="J34" s="54">
        <f t="shared" si="12"/>
        <v>2937.1</v>
      </c>
      <c r="K34" s="53">
        <v>11.05</v>
      </c>
      <c r="L34" s="60"/>
      <c r="M34" s="60"/>
      <c r="N34" s="54">
        <f t="shared" si="13"/>
        <v>3028.5</v>
      </c>
      <c r="O34" s="53">
        <v>11.394</v>
      </c>
      <c r="P34" s="54">
        <f t="shared" si="14"/>
        <v>4010</v>
      </c>
      <c r="Q34" s="54">
        <f t="shared" si="14"/>
        <v>4741.7</v>
      </c>
      <c r="R34" s="54">
        <f t="shared" si="14"/>
        <v>4302.7</v>
      </c>
      <c r="S34" s="54">
        <f t="shared" si="14"/>
        <v>6351.6</v>
      </c>
      <c r="T34" s="54">
        <f t="shared" si="14"/>
        <v>8781</v>
      </c>
      <c r="U34" s="54">
        <f t="shared" si="15"/>
        <v>4885.2</v>
      </c>
      <c r="V34" s="54">
        <f t="shared" si="15"/>
        <v>6217.5</v>
      </c>
    </row>
    <row r="35" spans="1:22" x14ac:dyDescent="0.2">
      <c r="A35" s="74">
        <v>1949</v>
      </c>
      <c r="B35" s="58" t="s">
        <v>43</v>
      </c>
      <c r="C35" s="59">
        <v>44</v>
      </c>
      <c r="D35" s="54">
        <f t="shared" si="9"/>
        <v>1667.7</v>
      </c>
      <c r="E35" s="53">
        <v>37.902999999999999</v>
      </c>
      <c r="F35" s="54">
        <f t="shared" si="10"/>
        <v>484.5</v>
      </c>
      <c r="G35" s="53">
        <v>11.012</v>
      </c>
      <c r="H35" s="54">
        <f t="shared" si="11"/>
        <v>490</v>
      </c>
      <c r="I35" s="53">
        <v>11.137003805454547</v>
      </c>
      <c r="J35" s="54">
        <f t="shared" si="12"/>
        <v>486.2</v>
      </c>
      <c r="K35" s="53">
        <v>11.05</v>
      </c>
      <c r="L35" s="60"/>
      <c r="M35" s="60"/>
      <c r="N35" s="54">
        <f t="shared" si="13"/>
        <v>501.3</v>
      </c>
      <c r="O35" s="53">
        <v>11.394</v>
      </c>
      <c r="P35" s="54">
        <f t="shared" si="14"/>
        <v>663.8</v>
      </c>
      <c r="Q35" s="54">
        <f t="shared" si="14"/>
        <v>784.9</v>
      </c>
      <c r="R35" s="54">
        <f t="shared" si="14"/>
        <v>712.3</v>
      </c>
      <c r="S35" s="54">
        <f t="shared" si="14"/>
        <v>1051.4000000000001</v>
      </c>
      <c r="T35" s="54">
        <f t="shared" si="14"/>
        <v>1453.6</v>
      </c>
      <c r="U35" s="54">
        <f t="shared" si="15"/>
        <v>808.5</v>
      </c>
      <c r="V35" s="54">
        <f t="shared" si="15"/>
        <v>1029</v>
      </c>
    </row>
    <row r="36" spans="1:22" ht="25.5" x14ac:dyDescent="0.2">
      <c r="A36" s="74">
        <v>1951</v>
      </c>
      <c r="B36" s="75" t="s">
        <v>44</v>
      </c>
      <c r="C36" s="76">
        <v>10</v>
      </c>
      <c r="D36" s="54">
        <f t="shared" si="9"/>
        <v>379</v>
      </c>
      <c r="E36" s="53">
        <v>37.902999999999999</v>
      </c>
      <c r="F36" s="54">
        <f t="shared" si="10"/>
        <v>110.1</v>
      </c>
      <c r="G36" s="53">
        <v>11.012</v>
      </c>
      <c r="H36" s="54">
        <f t="shared" si="11"/>
        <v>111.3</v>
      </c>
      <c r="I36" s="53">
        <v>11.129453294400001</v>
      </c>
      <c r="J36" s="54">
        <f t="shared" si="12"/>
        <v>110.5</v>
      </c>
      <c r="K36" s="53">
        <v>11.05</v>
      </c>
      <c r="L36" s="60"/>
      <c r="M36" s="60"/>
      <c r="N36" s="54">
        <f t="shared" si="13"/>
        <v>113.9</v>
      </c>
      <c r="O36" s="53">
        <v>11.394</v>
      </c>
      <c r="P36" s="54">
        <f t="shared" si="14"/>
        <v>150.9</v>
      </c>
      <c r="Q36" s="54">
        <f t="shared" si="14"/>
        <v>178.4</v>
      </c>
      <c r="R36" s="54">
        <f t="shared" si="14"/>
        <v>161.9</v>
      </c>
      <c r="S36" s="54">
        <f t="shared" si="14"/>
        <v>239</v>
      </c>
      <c r="T36" s="54">
        <f t="shared" si="14"/>
        <v>330.4</v>
      </c>
      <c r="U36" s="54">
        <f t="shared" si="15"/>
        <v>183.6</v>
      </c>
      <c r="V36" s="54">
        <f t="shared" si="15"/>
        <v>233.7</v>
      </c>
    </row>
    <row r="37" spans="1:22" x14ac:dyDescent="0.2">
      <c r="A37" s="74">
        <v>1952</v>
      </c>
      <c r="B37" s="75" t="s">
        <v>45</v>
      </c>
      <c r="C37" s="76">
        <v>44</v>
      </c>
      <c r="D37" s="54">
        <f t="shared" si="9"/>
        <v>1667.7</v>
      </c>
      <c r="E37" s="53">
        <v>37.902999999999999</v>
      </c>
      <c r="F37" s="54">
        <f t="shared" si="10"/>
        <v>484.5</v>
      </c>
      <c r="G37" s="53">
        <v>11.012</v>
      </c>
      <c r="H37" s="54">
        <f t="shared" si="11"/>
        <v>490</v>
      </c>
      <c r="I37" s="53">
        <v>11.137003805454547</v>
      </c>
      <c r="J37" s="54">
        <f t="shared" si="12"/>
        <v>486.2</v>
      </c>
      <c r="K37" s="53">
        <v>11.05</v>
      </c>
      <c r="L37" s="60"/>
      <c r="M37" s="60"/>
      <c r="N37" s="54">
        <f t="shared" si="13"/>
        <v>501.3</v>
      </c>
      <c r="O37" s="53">
        <v>11.394</v>
      </c>
      <c r="P37" s="54">
        <f t="shared" si="14"/>
        <v>663.8</v>
      </c>
      <c r="Q37" s="54">
        <f t="shared" si="14"/>
        <v>784.9</v>
      </c>
      <c r="R37" s="54">
        <f t="shared" si="14"/>
        <v>712.3</v>
      </c>
      <c r="S37" s="54">
        <f t="shared" si="14"/>
        <v>1051.4000000000001</v>
      </c>
      <c r="T37" s="54">
        <f t="shared" si="14"/>
        <v>1453.6</v>
      </c>
      <c r="U37" s="54">
        <f t="shared" si="15"/>
        <v>808.5</v>
      </c>
      <c r="V37" s="54">
        <f t="shared" si="15"/>
        <v>1029</v>
      </c>
    </row>
    <row r="38" spans="1:22" x14ac:dyDescent="0.2">
      <c r="A38" s="74">
        <v>1954</v>
      </c>
      <c r="B38" s="58" t="s">
        <v>46</v>
      </c>
      <c r="C38" s="59">
        <v>35</v>
      </c>
      <c r="D38" s="54">
        <f t="shared" si="9"/>
        <v>1326.6</v>
      </c>
      <c r="E38" s="53">
        <v>37.902999999999999</v>
      </c>
      <c r="F38" s="54">
        <f t="shared" si="10"/>
        <v>385.4</v>
      </c>
      <c r="G38" s="53">
        <v>11.012</v>
      </c>
      <c r="H38" s="54">
        <f t="shared" si="11"/>
        <v>389.8</v>
      </c>
      <c r="I38" s="53">
        <v>11.136233345142859</v>
      </c>
      <c r="J38" s="54">
        <f t="shared" si="12"/>
        <v>386.8</v>
      </c>
      <c r="K38" s="53">
        <v>11.05</v>
      </c>
      <c r="L38" s="60"/>
      <c r="M38" s="60"/>
      <c r="N38" s="54">
        <f t="shared" si="13"/>
        <v>398.8</v>
      </c>
      <c r="O38" s="53">
        <v>11.394</v>
      </c>
      <c r="P38" s="54">
        <f t="shared" si="14"/>
        <v>528</v>
      </c>
      <c r="Q38" s="54">
        <f t="shared" si="14"/>
        <v>624.4</v>
      </c>
      <c r="R38" s="54">
        <f t="shared" si="14"/>
        <v>566.6</v>
      </c>
      <c r="S38" s="54">
        <f t="shared" si="14"/>
        <v>836.4</v>
      </c>
      <c r="T38" s="54">
        <f t="shared" si="14"/>
        <v>1156.3</v>
      </c>
      <c r="U38" s="54">
        <f t="shared" si="15"/>
        <v>643.20000000000005</v>
      </c>
      <c r="V38" s="54">
        <f t="shared" si="15"/>
        <v>818.6</v>
      </c>
    </row>
    <row r="39" spans="1:22" ht="25.5" x14ac:dyDescent="0.2">
      <c r="A39" s="74">
        <v>1955</v>
      </c>
      <c r="B39" s="58" t="s">
        <v>47</v>
      </c>
      <c r="C39" s="59">
        <v>35</v>
      </c>
      <c r="D39" s="54">
        <f t="shared" si="9"/>
        <v>1326.6</v>
      </c>
      <c r="E39" s="53">
        <v>37.902999999999999</v>
      </c>
      <c r="F39" s="54">
        <f t="shared" si="10"/>
        <v>385.4</v>
      </c>
      <c r="G39" s="53">
        <v>11.012</v>
      </c>
      <c r="H39" s="54">
        <f t="shared" si="11"/>
        <v>389.8</v>
      </c>
      <c r="I39" s="53">
        <v>11.136233345142859</v>
      </c>
      <c r="J39" s="54">
        <f t="shared" si="12"/>
        <v>386.8</v>
      </c>
      <c r="K39" s="53">
        <v>11.05</v>
      </c>
      <c r="L39" s="60"/>
      <c r="M39" s="60"/>
      <c r="N39" s="54">
        <f t="shared" si="13"/>
        <v>398.8</v>
      </c>
      <c r="O39" s="53">
        <v>11.394</v>
      </c>
      <c r="P39" s="54">
        <f t="shared" ref="P39:T48" si="16">ROUND($C39*$G39*P$6,1)</f>
        <v>528</v>
      </c>
      <c r="Q39" s="54">
        <f t="shared" si="16"/>
        <v>624.4</v>
      </c>
      <c r="R39" s="54">
        <f t="shared" si="16"/>
        <v>566.6</v>
      </c>
      <c r="S39" s="54">
        <f t="shared" si="16"/>
        <v>836.4</v>
      </c>
      <c r="T39" s="54">
        <f t="shared" si="16"/>
        <v>1156.3</v>
      </c>
      <c r="U39" s="54">
        <f t="shared" si="15"/>
        <v>643.20000000000005</v>
      </c>
      <c r="V39" s="54">
        <f t="shared" si="15"/>
        <v>818.6</v>
      </c>
    </row>
    <row r="40" spans="1:22" x14ac:dyDescent="0.2">
      <c r="A40" s="74">
        <v>1957</v>
      </c>
      <c r="B40" s="75" t="s">
        <v>48</v>
      </c>
      <c r="C40" s="76">
        <v>25</v>
      </c>
      <c r="D40" s="54">
        <f t="shared" si="9"/>
        <v>947.6</v>
      </c>
      <c r="E40" s="53">
        <v>37.902999999999999</v>
      </c>
      <c r="F40" s="54">
        <f t="shared" si="10"/>
        <v>275.3</v>
      </c>
      <c r="G40" s="53">
        <v>11.012</v>
      </c>
      <c r="H40" s="54">
        <f t="shared" si="11"/>
        <v>278.5</v>
      </c>
      <c r="I40" s="53">
        <v>11.138945365440001</v>
      </c>
      <c r="J40" s="54">
        <f t="shared" si="12"/>
        <v>276.3</v>
      </c>
      <c r="K40" s="53">
        <v>11.05</v>
      </c>
      <c r="L40" s="60"/>
      <c r="M40" s="60"/>
      <c r="N40" s="54">
        <f t="shared" si="13"/>
        <v>284.89999999999998</v>
      </c>
      <c r="O40" s="53">
        <v>11.394</v>
      </c>
      <c r="P40" s="54">
        <f t="shared" si="16"/>
        <v>377.2</v>
      </c>
      <c r="Q40" s="54">
        <f t="shared" si="16"/>
        <v>446</v>
      </c>
      <c r="R40" s="54">
        <f t="shared" si="16"/>
        <v>404.7</v>
      </c>
      <c r="S40" s="54">
        <f t="shared" si="16"/>
        <v>597.4</v>
      </c>
      <c r="T40" s="54">
        <f t="shared" si="16"/>
        <v>825.9</v>
      </c>
      <c r="U40" s="54">
        <f t="shared" si="15"/>
        <v>459.5</v>
      </c>
      <c r="V40" s="54">
        <f t="shared" si="15"/>
        <v>584.9</v>
      </c>
    </row>
    <row r="41" spans="1:22" x14ac:dyDescent="0.2">
      <c r="A41" s="74">
        <v>1959</v>
      </c>
      <c r="B41" s="58" t="s">
        <v>49</v>
      </c>
      <c r="C41" s="59">
        <v>20</v>
      </c>
      <c r="D41" s="54">
        <f t="shared" si="9"/>
        <v>758.1</v>
      </c>
      <c r="E41" s="53">
        <v>37.902999999999999</v>
      </c>
      <c r="F41" s="54">
        <f t="shared" si="10"/>
        <v>220.2</v>
      </c>
      <c r="G41" s="53">
        <v>11.012</v>
      </c>
      <c r="H41" s="54">
        <f t="shared" si="11"/>
        <v>222.8</v>
      </c>
      <c r="I41" s="53">
        <v>11.1413183832</v>
      </c>
      <c r="J41" s="54">
        <f t="shared" si="12"/>
        <v>221</v>
      </c>
      <c r="K41" s="53">
        <v>11.05</v>
      </c>
      <c r="L41" s="60"/>
      <c r="M41" s="60"/>
      <c r="N41" s="54">
        <f t="shared" si="13"/>
        <v>227.9</v>
      </c>
      <c r="O41" s="53">
        <v>11.394</v>
      </c>
      <c r="P41" s="54">
        <f t="shared" si="16"/>
        <v>301.7</v>
      </c>
      <c r="Q41" s="54">
        <f t="shared" si="16"/>
        <v>356.8</v>
      </c>
      <c r="R41" s="54">
        <f t="shared" si="16"/>
        <v>323.8</v>
      </c>
      <c r="S41" s="54">
        <f t="shared" si="16"/>
        <v>477.9</v>
      </c>
      <c r="T41" s="54">
        <f t="shared" si="16"/>
        <v>660.7</v>
      </c>
      <c r="U41" s="54">
        <f t="shared" si="15"/>
        <v>367.6</v>
      </c>
      <c r="V41" s="54">
        <f t="shared" si="15"/>
        <v>467.9</v>
      </c>
    </row>
    <row r="42" spans="1:22" x14ac:dyDescent="0.2">
      <c r="A42" s="74">
        <v>1961</v>
      </c>
      <c r="B42" s="75" t="s">
        <v>50</v>
      </c>
      <c r="C42" s="76">
        <v>20</v>
      </c>
      <c r="D42" s="54">
        <f t="shared" si="9"/>
        <v>758.1</v>
      </c>
      <c r="E42" s="53">
        <v>37.902999999999999</v>
      </c>
      <c r="F42" s="54">
        <f t="shared" si="10"/>
        <v>220.2</v>
      </c>
      <c r="G42" s="53">
        <v>11.012</v>
      </c>
      <c r="H42" s="54">
        <f t="shared" si="11"/>
        <v>222.8</v>
      </c>
      <c r="I42" s="53">
        <v>11.1413183832</v>
      </c>
      <c r="J42" s="54">
        <f t="shared" si="12"/>
        <v>221</v>
      </c>
      <c r="K42" s="53">
        <v>11.05</v>
      </c>
      <c r="L42" s="60"/>
      <c r="M42" s="60"/>
      <c r="N42" s="54">
        <f t="shared" si="13"/>
        <v>227.9</v>
      </c>
      <c r="O42" s="53">
        <v>11.394</v>
      </c>
      <c r="P42" s="54">
        <f t="shared" si="16"/>
        <v>301.7</v>
      </c>
      <c r="Q42" s="54">
        <f t="shared" si="16"/>
        <v>356.8</v>
      </c>
      <c r="R42" s="54">
        <f t="shared" si="16"/>
        <v>323.8</v>
      </c>
      <c r="S42" s="54">
        <f t="shared" si="16"/>
        <v>477.9</v>
      </c>
      <c r="T42" s="54">
        <f t="shared" si="16"/>
        <v>660.7</v>
      </c>
      <c r="U42" s="54">
        <f t="shared" si="15"/>
        <v>367.6</v>
      </c>
      <c r="V42" s="54">
        <f t="shared" si="15"/>
        <v>467.9</v>
      </c>
    </row>
    <row r="43" spans="1:22" x14ac:dyDescent="0.2">
      <c r="A43" s="74">
        <v>1969</v>
      </c>
      <c r="B43" s="58" t="s">
        <v>51</v>
      </c>
      <c r="C43" s="59">
        <v>15</v>
      </c>
      <c r="D43" s="54">
        <f t="shared" si="9"/>
        <v>568.5</v>
      </c>
      <c r="E43" s="53">
        <v>37.902999999999999</v>
      </c>
      <c r="F43" s="54">
        <f t="shared" si="10"/>
        <v>165.2</v>
      </c>
      <c r="G43" s="53">
        <v>11.012</v>
      </c>
      <c r="H43" s="54">
        <f t="shared" si="11"/>
        <v>167.1</v>
      </c>
      <c r="I43" s="53">
        <v>11.137363353600001</v>
      </c>
      <c r="J43" s="54">
        <f t="shared" si="12"/>
        <v>165.8</v>
      </c>
      <c r="K43" s="53">
        <v>11.05</v>
      </c>
      <c r="L43" s="60"/>
      <c r="M43" s="60"/>
      <c r="N43" s="54">
        <f t="shared" si="13"/>
        <v>170.9</v>
      </c>
      <c r="O43" s="53">
        <v>11.394</v>
      </c>
      <c r="P43" s="54">
        <f t="shared" si="16"/>
        <v>226.3</v>
      </c>
      <c r="Q43" s="54">
        <f t="shared" si="16"/>
        <v>267.60000000000002</v>
      </c>
      <c r="R43" s="54">
        <f t="shared" si="16"/>
        <v>242.8</v>
      </c>
      <c r="S43" s="54">
        <f t="shared" si="16"/>
        <v>358.4</v>
      </c>
      <c r="T43" s="54">
        <f t="shared" si="16"/>
        <v>495.5</v>
      </c>
      <c r="U43" s="54">
        <f t="shared" si="15"/>
        <v>275.7</v>
      </c>
      <c r="V43" s="54">
        <f t="shared" si="15"/>
        <v>350.9</v>
      </c>
    </row>
    <row r="44" spans="1:22" x14ac:dyDescent="0.2">
      <c r="A44" s="74">
        <v>1976</v>
      </c>
      <c r="B44" s="75" t="s">
        <v>52</v>
      </c>
      <c r="C44" s="76">
        <v>80</v>
      </c>
      <c r="D44" s="54">
        <f t="shared" si="9"/>
        <v>3032.2</v>
      </c>
      <c r="E44" s="53">
        <v>37.902999999999999</v>
      </c>
      <c r="F44" s="54">
        <f t="shared" si="10"/>
        <v>881</v>
      </c>
      <c r="G44" s="53">
        <v>11.012</v>
      </c>
      <c r="H44" s="54">
        <f t="shared" si="11"/>
        <v>891.2</v>
      </c>
      <c r="I44" s="53">
        <v>11.139835247100002</v>
      </c>
      <c r="J44" s="54">
        <f t="shared" si="12"/>
        <v>884</v>
      </c>
      <c r="K44" s="53">
        <v>11.05</v>
      </c>
      <c r="L44" s="60"/>
      <c r="M44" s="60"/>
      <c r="N44" s="54">
        <f t="shared" si="13"/>
        <v>911.5</v>
      </c>
      <c r="O44" s="53">
        <v>11.394</v>
      </c>
      <c r="P44" s="54">
        <f t="shared" si="16"/>
        <v>1206.9000000000001</v>
      </c>
      <c r="Q44" s="54">
        <f t="shared" si="16"/>
        <v>1427.2</v>
      </c>
      <c r="R44" s="54">
        <f t="shared" si="16"/>
        <v>1295</v>
      </c>
      <c r="S44" s="54">
        <f t="shared" si="16"/>
        <v>1911.7</v>
      </c>
      <c r="T44" s="54">
        <f t="shared" si="16"/>
        <v>2642.9</v>
      </c>
      <c r="U44" s="54">
        <f t="shared" si="15"/>
        <v>1470.5</v>
      </c>
      <c r="V44" s="54">
        <f t="shared" si="15"/>
        <v>1871.5</v>
      </c>
    </row>
    <row r="45" spans="1:22" x14ac:dyDescent="0.2">
      <c r="A45" s="74">
        <v>1979</v>
      </c>
      <c r="B45" s="58" t="s">
        <v>53</v>
      </c>
      <c r="C45" s="59">
        <v>50</v>
      </c>
      <c r="D45" s="54">
        <f t="shared" si="9"/>
        <v>1895.2</v>
      </c>
      <c r="E45" s="53">
        <v>37.902999999999999</v>
      </c>
      <c r="F45" s="54">
        <f t="shared" si="10"/>
        <v>550.6</v>
      </c>
      <c r="G45" s="53">
        <v>11.012</v>
      </c>
      <c r="H45" s="54">
        <f t="shared" si="11"/>
        <v>556.9</v>
      </c>
      <c r="I45" s="53">
        <v>11.138945365440001</v>
      </c>
      <c r="J45" s="54">
        <f t="shared" si="12"/>
        <v>552.5</v>
      </c>
      <c r="K45" s="53">
        <v>11.05</v>
      </c>
      <c r="L45" s="60"/>
      <c r="M45" s="60"/>
      <c r="N45" s="54">
        <f t="shared" si="13"/>
        <v>569.70000000000005</v>
      </c>
      <c r="O45" s="53">
        <v>11.394</v>
      </c>
      <c r="P45" s="54">
        <f t="shared" si="16"/>
        <v>754.3</v>
      </c>
      <c r="Q45" s="54">
        <f t="shared" si="16"/>
        <v>892</v>
      </c>
      <c r="R45" s="54">
        <f t="shared" si="16"/>
        <v>809.4</v>
      </c>
      <c r="S45" s="54">
        <f t="shared" si="16"/>
        <v>1194.8</v>
      </c>
      <c r="T45" s="54">
        <f t="shared" si="16"/>
        <v>1651.8</v>
      </c>
      <c r="U45" s="54">
        <f t="shared" si="15"/>
        <v>918.9</v>
      </c>
      <c r="V45" s="54">
        <f t="shared" si="15"/>
        <v>1169.5</v>
      </c>
    </row>
    <row r="46" spans="1:22" x14ac:dyDescent="0.2">
      <c r="A46" s="74">
        <v>1981</v>
      </c>
      <c r="B46" s="75" t="s">
        <v>54</v>
      </c>
      <c r="C46" s="76">
        <v>76.2</v>
      </c>
      <c r="D46" s="54">
        <f t="shared" si="9"/>
        <v>2888.2</v>
      </c>
      <c r="E46" s="53">
        <v>37.902999999999999</v>
      </c>
      <c r="F46" s="54">
        <f t="shared" si="10"/>
        <v>839.1</v>
      </c>
      <c r="G46" s="53">
        <v>11.012</v>
      </c>
      <c r="H46" s="54">
        <f t="shared" si="11"/>
        <v>848.7</v>
      </c>
      <c r="I46" s="53">
        <v>11.137923908976379</v>
      </c>
      <c r="J46" s="54">
        <f t="shared" si="12"/>
        <v>842</v>
      </c>
      <c r="K46" s="53">
        <v>11.05</v>
      </c>
      <c r="L46" s="60"/>
      <c r="M46" s="60"/>
      <c r="N46" s="54">
        <f t="shared" si="13"/>
        <v>868.2</v>
      </c>
      <c r="O46" s="53">
        <v>11.394</v>
      </c>
      <c r="P46" s="54">
        <f t="shared" si="16"/>
        <v>1149.5999999999999</v>
      </c>
      <c r="Q46" s="54">
        <f t="shared" si="16"/>
        <v>1359.4</v>
      </c>
      <c r="R46" s="54">
        <f t="shared" si="16"/>
        <v>1233.5</v>
      </c>
      <c r="S46" s="54">
        <f t="shared" si="16"/>
        <v>1820.9</v>
      </c>
      <c r="T46" s="54">
        <f t="shared" si="16"/>
        <v>2517.3000000000002</v>
      </c>
      <c r="U46" s="54">
        <f t="shared" si="15"/>
        <v>1400.4</v>
      </c>
      <c r="V46" s="54">
        <f t="shared" si="15"/>
        <v>1782.3</v>
      </c>
    </row>
    <row r="47" spans="1:22" x14ac:dyDescent="0.2">
      <c r="A47" s="74">
        <v>1983</v>
      </c>
      <c r="B47" s="75" t="s">
        <v>55</v>
      </c>
      <c r="C47" s="76">
        <v>100</v>
      </c>
      <c r="D47" s="54">
        <f t="shared" si="9"/>
        <v>3790.3</v>
      </c>
      <c r="E47" s="53">
        <v>37.902999999999999</v>
      </c>
      <c r="F47" s="54">
        <f t="shared" si="10"/>
        <v>1101.2</v>
      </c>
      <c r="G47" s="53">
        <v>11.012</v>
      </c>
      <c r="H47" s="54">
        <f t="shared" si="11"/>
        <v>1113.9000000000001</v>
      </c>
      <c r="I47" s="53">
        <v>11.138945365440001</v>
      </c>
      <c r="J47" s="54">
        <f t="shared" si="12"/>
        <v>1105</v>
      </c>
      <c r="K47" s="53">
        <v>11.05</v>
      </c>
      <c r="L47" s="60"/>
      <c r="M47" s="60"/>
      <c r="N47" s="54">
        <f t="shared" si="13"/>
        <v>1139.4000000000001</v>
      </c>
      <c r="O47" s="53">
        <v>11.394</v>
      </c>
      <c r="P47" s="54">
        <f t="shared" si="16"/>
        <v>1508.6</v>
      </c>
      <c r="Q47" s="54">
        <f t="shared" si="16"/>
        <v>1783.9</v>
      </c>
      <c r="R47" s="54">
        <f t="shared" si="16"/>
        <v>1618.8</v>
      </c>
      <c r="S47" s="54">
        <f t="shared" si="16"/>
        <v>2389.6</v>
      </c>
      <c r="T47" s="54">
        <f t="shared" si="16"/>
        <v>3303.6</v>
      </c>
      <c r="U47" s="54">
        <f t="shared" si="15"/>
        <v>1837.9</v>
      </c>
      <c r="V47" s="54">
        <f t="shared" si="15"/>
        <v>2339.1999999999998</v>
      </c>
    </row>
    <row r="48" spans="1:22" x14ac:dyDescent="0.2">
      <c r="A48" s="74">
        <v>1984</v>
      </c>
      <c r="B48" s="75" t="s">
        <v>56</v>
      </c>
      <c r="C48" s="76">
        <v>115</v>
      </c>
      <c r="D48" s="54">
        <f t="shared" si="9"/>
        <v>4358.8</v>
      </c>
      <c r="E48" s="53">
        <v>37.902999999999999</v>
      </c>
      <c r="F48" s="54">
        <f t="shared" si="10"/>
        <v>1266.4000000000001</v>
      </c>
      <c r="G48" s="53">
        <v>11.012</v>
      </c>
      <c r="H48" s="54">
        <f t="shared" si="11"/>
        <v>1281</v>
      </c>
      <c r="I48" s="53">
        <v>11.138739016069565</v>
      </c>
      <c r="J48" s="54">
        <f t="shared" si="12"/>
        <v>1270.8</v>
      </c>
      <c r="K48" s="53">
        <v>11.05</v>
      </c>
      <c r="L48" s="60"/>
      <c r="M48" s="60"/>
      <c r="N48" s="54">
        <f t="shared" si="13"/>
        <v>1310.3</v>
      </c>
      <c r="O48" s="53">
        <v>11.394</v>
      </c>
      <c r="P48" s="54">
        <f t="shared" si="16"/>
        <v>1734.9</v>
      </c>
      <c r="Q48" s="54">
        <f t="shared" si="16"/>
        <v>2051.5</v>
      </c>
      <c r="R48" s="54">
        <f t="shared" si="16"/>
        <v>1861.6</v>
      </c>
      <c r="S48" s="54">
        <f t="shared" si="16"/>
        <v>2748</v>
      </c>
      <c r="T48" s="54">
        <f t="shared" si="16"/>
        <v>3799.1</v>
      </c>
      <c r="U48" s="54">
        <f t="shared" si="15"/>
        <v>2113.6999999999998</v>
      </c>
      <c r="V48" s="54">
        <f t="shared" si="15"/>
        <v>2690.1</v>
      </c>
    </row>
    <row r="49" spans="1:22" x14ac:dyDescent="0.2">
      <c r="A49" s="74">
        <v>1986</v>
      </c>
      <c r="B49" s="75" t="s">
        <v>57</v>
      </c>
      <c r="C49" s="76">
        <v>125</v>
      </c>
      <c r="D49" s="54">
        <f t="shared" si="9"/>
        <v>4737.8999999999996</v>
      </c>
      <c r="E49" s="53">
        <v>37.902999999999999</v>
      </c>
      <c r="F49" s="54">
        <f t="shared" si="10"/>
        <v>1376.5</v>
      </c>
      <c r="G49" s="53">
        <v>11.012</v>
      </c>
      <c r="H49" s="54">
        <f t="shared" si="11"/>
        <v>1392.4</v>
      </c>
      <c r="I49" s="53">
        <v>11.138945365440001</v>
      </c>
      <c r="J49" s="54">
        <f t="shared" si="12"/>
        <v>1381.3</v>
      </c>
      <c r="K49" s="53">
        <v>11.05</v>
      </c>
      <c r="L49" s="60"/>
      <c r="M49" s="60"/>
      <c r="N49" s="54">
        <f t="shared" si="13"/>
        <v>1424.3</v>
      </c>
      <c r="O49" s="53">
        <v>11.394</v>
      </c>
      <c r="P49" s="54">
        <f t="shared" ref="P49:T58" si="17">ROUND($C49*$G49*P$6,1)</f>
        <v>1885.8</v>
      </c>
      <c r="Q49" s="54">
        <f t="shared" si="17"/>
        <v>2229.9</v>
      </c>
      <c r="R49" s="54">
        <f t="shared" si="17"/>
        <v>2023.5</v>
      </c>
      <c r="S49" s="54">
        <f t="shared" si="17"/>
        <v>2987</v>
      </c>
      <c r="T49" s="54">
        <f t="shared" si="17"/>
        <v>4129.5</v>
      </c>
      <c r="U49" s="54">
        <f t="shared" ref="U49:V68" si="18">ROUND($H49*U$6,1)</f>
        <v>2297.5</v>
      </c>
      <c r="V49" s="54">
        <f t="shared" si="18"/>
        <v>2924</v>
      </c>
    </row>
    <row r="50" spans="1:22" x14ac:dyDescent="0.2">
      <c r="A50" s="74">
        <v>1989</v>
      </c>
      <c r="B50" s="58" t="s">
        <v>58</v>
      </c>
      <c r="C50" s="59">
        <v>25</v>
      </c>
      <c r="D50" s="54">
        <f t="shared" si="9"/>
        <v>947.6</v>
      </c>
      <c r="E50" s="53">
        <v>37.902999999999999</v>
      </c>
      <c r="F50" s="54">
        <f t="shared" si="10"/>
        <v>275.3</v>
      </c>
      <c r="G50" s="53">
        <v>11.012</v>
      </c>
      <c r="H50" s="54">
        <f t="shared" si="11"/>
        <v>278.5</v>
      </c>
      <c r="I50" s="53">
        <v>11.138945365440001</v>
      </c>
      <c r="J50" s="54">
        <f t="shared" si="12"/>
        <v>276.3</v>
      </c>
      <c r="K50" s="53">
        <v>11.05</v>
      </c>
      <c r="L50" s="60"/>
      <c r="M50" s="60"/>
      <c r="N50" s="54">
        <f t="shared" si="13"/>
        <v>301.89999999999998</v>
      </c>
      <c r="O50" s="53">
        <v>12.077</v>
      </c>
      <c r="P50" s="54">
        <f t="shared" si="17"/>
        <v>377.2</v>
      </c>
      <c r="Q50" s="54">
        <f t="shared" si="17"/>
        <v>446</v>
      </c>
      <c r="R50" s="54">
        <f t="shared" si="17"/>
        <v>404.7</v>
      </c>
      <c r="S50" s="54">
        <f t="shared" si="17"/>
        <v>597.4</v>
      </c>
      <c r="T50" s="54">
        <f t="shared" si="17"/>
        <v>825.9</v>
      </c>
      <c r="U50" s="54">
        <f t="shared" si="18"/>
        <v>459.5</v>
      </c>
      <c r="V50" s="54">
        <f t="shared" si="18"/>
        <v>584.9</v>
      </c>
    </row>
    <row r="51" spans="1:22" x14ac:dyDescent="0.2">
      <c r="A51" s="74">
        <v>1992</v>
      </c>
      <c r="B51" s="75" t="s">
        <v>59</v>
      </c>
      <c r="C51" s="76">
        <v>25</v>
      </c>
      <c r="D51" s="54">
        <f t="shared" si="9"/>
        <v>947.6</v>
      </c>
      <c r="E51" s="53">
        <v>37.902999999999999</v>
      </c>
      <c r="F51" s="54">
        <f t="shared" si="10"/>
        <v>275.3</v>
      </c>
      <c r="G51" s="53">
        <v>11.012</v>
      </c>
      <c r="H51" s="54">
        <f t="shared" si="11"/>
        <v>278.5</v>
      </c>
      <c r="I51" s="53">
        <v>11.138945365440001</v>
      </c>
      <c r="J51" s="54">
        <f t="shared" si="12"/>
        <v>276.3</v>
      </c>
      <c r="K51" s="53">
        <v>11.05</v>
      </c>
      <c r="L51" s="60"/>
      <c r="M51" s="60"/>
      <c r="N51" s="54">
        <f t="shared" si="13"/>
        <v>284.89999999999998</v>
      </c>
      <c r="O51" s="53">
        <v>11.394</v>
      </c>
      <c r="P51" s="54">
        <f t="shared" si="17"/>
        <v>377.2</v>
      </c>
      <c r="Q51" s="54">
        <f t="shared" si="17"/>
        <v>446</v>
      </c>
      <c r="R51" s="54">
        <f t="shared" si="17"/>
        <v>404.7</v>
      </c>
      <c r="S51" s="54">
        <f t="shared" si="17"/>
        <v>597.4</v>
      </c>
      <c r="T51" s="54">
        <f t="shared" si="17"/>
        <v>825.9</v>
      </c>
      <c r="U51" s="54">
        <f t="shared" si="18"/>
        <v>459.5</v>
      </c>
      <c r="V51" s="54">
        <f t="shared" si="18"/>
        <v>584.9</v>
      </c>
    </row>
    <row r="52" spans="1:22" x14ac:dyDescent="0.2">
      <c r="A52" s="74">
        <v>2025</v>
      </c>
      <c r="B52" s="58" t="s">
        <v>60</v>
      </c>
      <c r="C52" s="59">
        <v>229.4</v>
      </c>
      <c r="D52" s="54">
        <f t="shared" si="9"/>
        <v>8694.9</v>
      </c>
      <c r="E52" s="53">
        <v>37.902999999999999</v>
      </c>
      <c r="F52" s="54">
        <f t="shared" si="10"/>
        <v>2526.1999999999998</v>
      </c>
      <c r="G52" s="53">
        <v>11.012</v>
      </c>
      <c r="H52" s="54">
        <f t="shared" si="11"/>
        <v>1314.2</v>
      </c>
      <c r="I52" s="53">
        <v>5.7287586551351355</v>
      </c>
      <c r="J52" s="54">
        <f t="shared" si="12"/>
        <v>2534.9</v>
      </c>
      <c r="K52" s="53">
        <v>11.05</v>
      </c>
      <c r="L52" s="60"/>
      <c r="M52" s="60"/>
      <c r="N52" s="54">
        <f t="shared" si="13"/>
        <v>2613.8000000000002</v>
      </c>
      <c r="O52" s="53">
        <v>11.394</v>
      </c>
      <c r="P52" s="54">
        <f t="shared" si="17"/>
        <v>3460.8</v>
      </c>
      <c r="Q52" s="54">
        <f t="shared" si="17"/>
        <v>4092.4</v>
      </c>
      <c r="R52" s="54">
        <f t="shared" si="17"/>
        <v>3713.4</v>
      </c>
      <c r="S52" s="54">
        <f t="shared" si="17"/>
        <v>5481.8</v>
      </c>
      <c r="T52" s="54">
        <f t="shared" si="17"/>
        <v>7578.5</v>
      </c>
      <c r="U52" s="54">
        <f t="shared" si="18"/>
        <v>2168.4</v>
      </c>
      <c r="V52" s="54">
        <f t="shared" si="18"/>
        <v>2759.8</v>
      </c>
    </row>
    <row r="53" spans="1:22" x14ac:dyDescent="0.2">
      <c r="A53" s="74">
        <v>2049</v>
      </c>
      <c r="B53" s="75" t="s">
        <v>61</v>
      </c>
      <c r="C53" s="76">
        <v>132.1</v>
      </c>
      <c r="D53" s="54">
        <f t="shared" si="9"/>
        <v>5007</v>
      </c>
      <c r="E53" s="53">
        <v>37.902999999999999</v>
      </c>
      <c r="F53" s="54">
        <f t="shared" si="10"/>
        <v>1454.7</v>
      </c>
      <c r="G53" s="53">
        <v>11.012</v>
      </c>
      <c r="H53" s="54">
        <f t="shared" si="11"/>
        <v>1471.3</v>
      </c>
      <c r="I53" s="53">
        <v>11.137554967448905</v>
      </c>
      <c r="J53" s="54">
        <f t="shared" si="12"/>
        <v>1459.7</v>
      </c>
      <c r="K53" s="53">
        <v>11.05</v>
      </c>
      <c r="L53" s="60"/>
      <c r="M53" s="60"/>
      <c r="N53" s="54">
        <f t="shared" si="13"/>
        <v>1505.1</v>
      </c>
      <c r="O53" s="53">
        <v>11.394</v>
      </c>
      <c r="P53" s="54">
        <f t="shared" si="17"/>
        <v>1992.9</v>
      </c>
      <c r="Q53" s="54">
        <f t="shared" si="17"/>
        <v>2356.6</v>
      </c>
      <c r="R53" s="54">
        <f t="shared" si="17"/>
        <v>2138.4</v>
      </c>
      <c r="S53" s="54">
        <f t="shared" si="17"/>
        <v>3156.7</v>
      </c>
      <c r="T53" s="54">
        <f t="shared" si="17"/>
        <v>4364.1000000000004</v>
      </c>
      <c r="U53" s="54">
        <f t="shared" si="18"/>
        <v>2427.6</v>
      </c>
      <c r="V53" s="54">
        <f t="shared" si="18"/>
        <v>3089.7</v>
      </c>
    </row>
    <row r="54" spans="1:22" x14ac:dyDescent="0.2">
      <c r="A54" s="74">
        <v>2053</v>
      </c>
      <c r="B54" s="58" t="s">
        <v>62</v>
      </c>
      <c r="C54" s="59">
        <v>137</v>
      </c>
      <c r="D54" s="54">
        <f t="shared" si="9"/>
        <v>5192.7</v>
      </c>
      <c r="E54" s="53">
        <v>37.902999999999999</v>
      </c>
      <c r="F54" s="54">
        <f t="shared" si="10"/>
        <v>1508.6</v>
      </c>
      <c r="G54" s="53">
        <v>11.012</v>
      </c>
      <c r="H54" s="54">
        <f t="shared" si="11"/>
        <v>1526.1</v>
      </c>
      <c r="I54" s="53">
        <v>11.139326433985406</v>
      </c>
      <c r="J54" s="54">
        <f t="shared" si="12"/>
        <v>1513.9</v>
      </c>
      <c r="K54" s="53">
        <v>11.05</v>
      </c>
      <c r="L54" s="60"/>
      <c r="M54" s="60"/>
      <c r="N54" s="54">
        <f t="shared" si="13"/>
        <v>1561</v>
      </c>
      <c r="O54" s="53">
        <v>11.394</v>
      </c>
      <c r="P54" s="54">
        <f t="shared" si="17"/>
        <v>2066.8000000000002</v>
      </c>
      <c r="Q54" s="54">
        <f t="shared" si="17"/>
        <v>2444</v>
      </c>
      <c r="R54" s="54">
        <f t="shared" si="17"/>
        <v>2217.6999999999998</v>
      </c>
      <c r="S54" s="54">
        <f t="shared" si="17"/>
        <v>3273.8</v>
      </c>
      <c r="T54" s="54">
        <f t="shared" si="17"/>
        <v>4525.8999999999996</v>
      </c>
      <c r="U54" s="54">
        <f t="shared" si="18"/>
        <v>2518.1</v>
      </c>
      <c r="V54" s="54">
        <f t="shared" si="18"/>
        <v>3204.8</v>
      </c>
    </row>
    <row r="55" spans="1:22" x14ac:dyDescent="0.2">
      <c r="A55" s="74">
        <v>2063</v>
      </c>
      <c r="B55" s="75" t="s">
        <v>63</v>
      </c>
      <c r="C55" s="76">
        <v>20</v>
      </c>
      <c r="D55" s="54">
        <f t="shared" si="9"/>
        <v>758.1</v>
      </c>
      <c r="E55" s="53">
        <v>37.902999999999999</v>
      </c>
      <c r="F55" s="54">
        <f t="shared" si="10"/>
        <v>220.2</v>
      </c>
      <c r="G55" s="53">
        <v>11.012</v>
      </c>
      <c r="H55" s="54">
        <f t="shared" si="11"/>
        <v>222.8</v>
      </c>
      <c r="I55" s="53">
        <v>11.1413183832</v>
      </c>
      <c r="J55" s="54">
        <f t="shared" si="12"/>
        <v>221</v>
      </c>
      <c r="K55" s="53">
        <v>11.05</v>
      </c>
      <c r="L55" s="60"/>
      <c r="M55" s="60"/>
      <c r="N55" s="54">
        <f t="shared" si="13"/>
        <v>227.9</v>
      </c>
      <c r="O55" s="53">
        <v>11.394</v>
      </c>
      <c r="P55" s="54">
        <f t="shared" si="17"/>
        <v>301.7</v>
      </c>
      <c r="Q55" s="54">
        <f t="shared" si="17"/>
        <v>356.8</v>
      </c>
      <c r="R55" s="54">
        <f t="shared" si="17"/>
        <v>323.8</v>
      </c>
      <c r="S55" s="54">
        <f t="shared" si="17"/>
        <v>477.9</v>
      </c>
      <c r="T55" s="54">
        <f t="shared" si="17"/>
        <v>660.7</v>
      </c>
      <c r="U55" s="54">
        <f t="shared" si="18"/>
        <v>367.6</v>
      </c>
      <c r="V55" s="54">
        <f t="shared" si="18"/>
        <v>467.9</v>
      </c>
    </row>
    <row r="56" spans="1:22" x14ac:dyDescent="0.2">
      <c r="A56" s="74">
        <v>2137</v>
      </c>
      <c r="B56" s="58" t="s">
        <v>64</v>
      </c>
      <c r="C56" s="59">
        <v>60</v>
      </c>
      <c r="D56" s="54">
        <f t="shared" si="9"/>
        <v>2274.1999999999998</v>
      </c>
      <c r="E56" s="53">
        <v>37.902999999999999</v>
      </c>
      <c r="F56" s="54">
        <f t="shared" si="10"/>
        <v>660.7</v>
      </c>
      <c r="G56" s="53">
        <v>11.012</v>
      </c>
      <c r="H56" s="54">
        <f t="shared" si="11"/>
        <v>668.4</v>
      </c>
      <c r="I56" s="53">
        <v>11.1393408684</v>
      </c>
      <c r="J56" s="54">
        <f t="shared" si="12"/>
        <v>663</v>
      </c>
      <c r="K56" s="53">
        <v>11.05</v>
      </c>
      <c r="L56" s="60"/>
      <c r="M56" s="60"/>
      <c r="N56" s="54">
        <f t="shared" si="13"/>
        <v>683.6</v>
      </c>
      <c r="O56" s="53">
        <v>11.394</v>
      </c>
      <c r="P56" s="54">
        <f t="shared" si="17"/>
        <v>905.2</v>
      </c>
      <c r="Q56" s="54">
        <f t="shared" si="17"/>
        <v>1070.4000000000001</v>
      </c>
      <c r="R56" s="54">
        <f t="shared" si="17"/>
        <v>971.3</v>
      </c>
      <c r="S56" s="54">
        <f t="shared" si="17"/>
        <v>1433.8</v>
      </c>
      <c r="T56" s="54">
        <f t="shared" si="17"/>
        <v>1982.2</v>
      </c>
      <c r="U56" s="54">
        <f t="shared" si="18"/>
        <v>1102.9000000000001</v>
      </c>
      <c r="V56" s="54">
        <f t="shared" si="18"/>
        <v>1403.6</v>
      </c>
    </row>
    <row r="57" spans="1:22" x14ac:dyDescent="0.2">
      <c r="A57" s="74">
        <v>2159</v>
      </c>
      <c r="B57" s="58" t="s">
        <v>65</v>
      </c>
      <c r="C57" s="59">
        <v>300</v>
      </c>
      <c r="D57" s="54">
        <f t="shared" si="9"/>
        <v>11370.9</v>
      </c>
      <c r="E57" s="53">
        <v>37.902999999999999</v>
      </c>
      <c r="F57" s="54">
        <f t="shared" si="10"/>
        <v>3303.6</v>
      </c>
      <c r="G57" s="53">
        <v>11.012</v>
      </c>
      <c r="H57" s="54">
        <f t="shared" si="11"/>
        <v>3341.6</v>
      </c>
      <c r="I57" s="53">
        <v>11.138549862480003</v>
      </c>
      <c r="J57" s="54">
        <f t="shared" si="12"/>
        <v>3315</v>
      </c>
      <c r="K57" s="53">
        <v>11.05</v>
      </c>
      <c r="L57" s="60"/>
      <c r="M57" s="60"/>
      <c r="N57" s="54">
        <f t="shared" si="13"/>
        <v>3418.2</v>
      </c>
      <c r="O57" s="53">
        <v>11.394</v>
      </c>
      <c r="P57" s="54">
        <f t="shared" si="17"/>
        <v>4525.8999999999996</v>
      </c>
      <c r="Q57" s="54">
        <f t="shared" si="17"/>
        <v>5351.8</v>
      </c>
      <c r="R57" s="54">
        <f t="shared" si="17"/>
        <v>4856.3</v>
      </c>
      <c r="S57" s="54">
        <f t="shared" si="17"/>
        <v>7168.8</v>
      </c>
      <c r="T57" s="54">
        <f t="shared" si="17"/>
        <v>9910.7999999999993</v>
      </c>
      <c r="U57" s="54">
        <f t="shared" si="18"/>
        <v>5513.6</v>
      </c>
      <c r="V57" s="54">
        <f t="shared" si="18"/>
        <v>7017.4</v>
      </c>
    </row>
    <row r="58" spans="1:22" x14ac:dyDescent="0.2">
      <c r="A58" s="74">
        <v>2185</v>
      </c>
      <c r="B58" s="58" t="s">
        <v>66</v>
      </c>
      <c r="C58" s="59">
        <v>135</v>
      </c>
      <c r="D58" s="54">
        <f t="shared" si="9"/>
        <v>5116.8999999999996</v>
      </c>
      <c r="E58" s="53">
        <v>37.902999999999999</v>
      </c>
      <c r="F58" s="54">
        <f t="shared" si="10"/>
        <v>1486.6</v>
      </c>
      <c r="G58" s="53">
        <v>11.012</v>
      </c>
      <c r="H58" s="54">
        <f t="shared" si="11"/>
        <v>1503.8</v>
      </c>
      <c r="I58" s="53">
        <v>11.139121144533336</v>
      </c>
      <c r="J58" s="54">
        <f t="shared" si="12"/>
        <v>1491.8</v>
      </c>
      <c r="K58" s="53">
        <v>11.05</v>
      </c>
      <c r="L58" s="60"/>
      <c r="M58" s="60"/>
      <c r="N58" s="54">
        <f t="shared" si="13"/>
        <v>1538.2</v>
      </c>
      <c r="O58" s="53">
        <v>11.394</v>
      </c>
      <c r="P58" s="54">
        <f t="shared" si="17"/>
        <v>2036.7</v>
      </c>
      <c r="Q58" s="54">
        <f t="shared" si="17"/>
        <v>2408.3000000000002</v>
      </c>
      <c r="R58" s="54">
        <f t="shared" si="17"/>
        <v>2185.3000000000002</v>
      </c>
      <c r="S58" s="54">
        <f t="shared" si="17"/>
        <v>3226</v>
      </c>
      <c r="T58" s="54">
        <f t="shared" si="17"/>
        <v>4459.8999999999996</v>
      </c>
      <c r="U58" s="54">
        <f t="shared" si="18"/>
        <v>2481.3000000000002</v>
      </c>
      <c r="V58" s="54">
        <f t="shared" si="18"/>
        <v>3158</v>
      </c>
    </row>
    <row r="59" spans="1:22" x14ac:dyDescent="0.2">
      <c r="A59" s="74">
        <v>2197</v>
      </c>
      <c r="B59" s="75" t="s">
        <v>67</v>
      </c>
      <c r="C59" s="76">
        <v>99.8</v>
      </c>
      <c r="D59" s="54">
        <f t="shared" si="9"/>
        <v>3782.7</v>
      </c>
      <c r="E59" s="53">
        <v>37.902999999999999</v>
      </c>
      <c r="F59" s="54">
        <f t="shared" si="10"/>
        <v>1099</v>
      </c>
      <c r="G59" s="53">
        <v>11.012</v>
      </c>
      <c r="H59" s="54">
        <f t="shared" si="11"/>
        <v>1111.5</v>
      </c>
      <c r="I59" s="53">
        <v>11.137490168176354</v>
      </c>
      <c r="J59" s="54">
        <f t="shared" si="12"/>
        <v>1102.8</v>
      </c>
      <c r="K59" s="53">
        <v>11.05</v>
      </c>
      <c r="L59" s="60"/>
      <c r="M59" s="60"/>
      <c r="N59" s="54">
        <f t="shared" si="13"/>
        <v>1137.0999999999999</v>
      </c>
      <c r="O59" s="53">
        <v>11.394</v>
      </c>
      <c r="P59" s="54">
        <f t="shared" ref="P59:T68" si="19">ROUND($C59*$G59*P$6,1)</f>
        <v>1505.6</v>
      </c>
      <c r="Q59" s="54">
        <f t="shared" si="19"/>
        <v>1780.4</v>
      </c>
      <c r="R59" s="54">
        <f t="shared" si="19"/>
        <v>1615.5</v>
      </c>
      <c r="S59" s="54">
        <f t="shared" si="19"/>
        <v>2384.8000000000002</v>
      </c>
      <c r="T59" s="54">
        <f t="shared" si="19"/>
        <v>3297</v>
      </c>
      <c r="U59" s="54">
        <f t="shared" si="18"/>
        <v>1834</v>
      </c>
      <c r="V59" s="54">
        <f t="shared" si="18"/>
        <v>2334.1999999999998</v>
      </c>
    </row>
    <row r="60" spans="1:22" ht="25.5" x14ac:dyDescent="0.2">
      <c r="A60" s="74">
        <v>2207</v>
      </c>
      <c r="B60" s="75" t="s">
        <v>68</v>
      </c>
      <c r="C60" s="76">
        <v>55.9</v>
      </c>
      <c r="D60" s="54">
        <f t="shared" si="9"/>
        <v>2118.8000000000002</v>
      </c>
      <c r="E60" s="53">
        <v>37.902999999999999</v>
      </c>
      <c r="F60" s="54">
        <f t="shared" si="10"/>
        <v>615.6</v>
      </c>
      <c r="G60" s="53">
        <v>11.012</v>
      </c>
      <c r="H60" s="54">
        <f t="shared" si="11"/>
        <v>622.79999999999995</v>
      </c>
      <c r="I60" s="53">
        <v>11.141297157638643</v>
      </c>
      <c r="J60" s="54">
        <f t="shared" si="12"/>
        <v>617.70000000000005</v>
      </c>
      <c r="K60" s="53">
        <v>11.05</v>
      </c>
      <c r="L60" s="60"/>
      <c r="M60" s="60"/>
      <c r="N60" s="54">
        <f t="shared" si="13"/>
        <v>636.9</v>
      </c>
      <c r="O60" s="53">
        <v>11.394</v>
      </c>
      <c r="P60" s="54">
        <f t="shared" si="19"/>
        <v>843.3</v>
      </c>
      <c r="Q60" s="54">
        <f t="shared" si="19"/>
        <v>997.2</v>
      </c>
      <c r="R60" s="54">
        <f t="shared" si="19"/>
        <v>904.9</v>
      </c>
      <c r="S60" s="54">
        <f t="shared" si="19"/>
        <v>1335.8</v>
      </c>
      <c r="T60" s="54">
        <f t="shared" si="19"/>
        <v>1846.7</v>
      </c>
      <c r="U60" s="54">
        <f t="shared" si="18"/>
        <v>1027.5999999999999</v>
      </c>
      <c r="V60" s="54">
        <f t="shared" si="18"/>
        <v>1307.9000000000001</v>
      </c>
    </row>
    <row r="61" spans="1:22" x14ac:dyDescent="0.2">
      <c r="A61" s="74">
        <v>2233</v>
      </c>
      <c r="B61" s="58" t="s">
        <v>69</v>
      </c>
      <c r="C61" s="59">
        <v>220</v>
      </c>
      <c r="D61" s="54">
        <f t="shared" ref="D61:D79" si="20">ROUND(E61*C61,1)</f>
        <v>8338.7000000000007</v>
      </c>
      <c r="E61" s="53">
        <v>37.902999999999999</v>
      </c>
      <c r="F61" s="54">
        <f t="shared" ref="F61:F79" si="21">ROUND(C61*G61,1)</f>
        <v>2422.6</v>
      </c>
      <c r="G61" s="53">
        <v>11.012</v>
      </c>
      <c r="H61" s="54">
        <f t="shared" ref="H61:H79" si="22">ROUND(I61*C61,1)</f>
        <v>2450.5</v>
      </c>
      <c r="I61" s="53">
        <v>11.138621772109094</v>
      </c>
      <c r="J61" s="54">
        <f t="shared" ref="J61:J79" si="23">ROUND(C61*K61,1)</f>
        <v>2431</v>
      </c>
      <c r="K61" s="53">
        <v>11.05</v>
      </c>
      <c r="L61" s="60"/>
      <c r="M61" s="60"/>
      <c r="N61" s="54">
        <f t="shared" ref="N61:N79" si="24">ROUND(O61*C61,1)</f>
        <v>2506.6999999999998</v>
      </c>
      <c r="O61" s="53">
        <v>11.394</v>
      </c>
      <c r="P61" s="54">
        <f t="shared" si="19"/>
        <v>3319</v>
      </c>
      <c r="Q61" s="54">
        <f t="shared" si="19"/>
        <v>3924.7</v>
      </c>
      <c r="R61" s="54">
        <f t="shared" si="19"/>
        <v>3561.3</v>
      </c>
      <c r="S61" s="54">
        <f t="shared" si="19"/>
        <v>5257.1</v>
      </c>
      <c r="T61" s="54">
        <f t="shared" si="19"/>
        <v>7267.9</v>
      </c>
      <c r="U61" s="54">
        <f t="shared" si="18"/>
        <v>4043.3</v>
      </c>
      <c r="V61" s="54">
        <f t="shared" si="18"/>
        <v>5146.1000000000004</v>
      </c>
    </row>
    <row r="62" spans="1:22" x14ac:dyDescent="0.2">
      <c r="A62" s="74">
        <v>2235</v>
      </c>
      <c r="B62" s="58" t="s">
        <v>70</v>
      </c>
      <c r="C62" s="59">
        <v>23.3</v>
      </c>
      <c r="D62" s="54">
        <f t="shared" si="20"/>
        <v>883.1</v>
      </c>
      <c r="E62" s="53">
        <v>37.902999999999999</v>
      </c>
      <c r="F62" s="54">
        <f t="shared" si="21"/>
        <v>256.60000000000002</v>
      </c>
      <c r="G62" s="53">
        <v>11.012</v>
      </c>
      <c r="H62" s="54">
        <f t="shared" si="22"/>
        <v>259.5</v>
      </c>
      <c r="I62" s="53">
        <v>11.136888071072962</v>
      </c>
      <c r="J62" s="54">
        <f t="shared" si="23"/>
        <v>257.5</v>
      </c>
      <c r="K62" s="53">
        <v>11.05</v>
      </c>
      <c r="L62" s="60"/>
      <c r="M62" s="60"/>
      <c r="N62" s="54">
        <f t="shared" si="24"/>
        <v>265.5</v>
      </c>
      <c r="O62" s="53">
        <v>11.394</v>
      </c>
      <c r="P62" s="54">
        <f t="shared" si="19"/>
        <v>351.5</v>
      </c>
      <c r="Q62" s="54">
        <f t="shared" si="19"/>
        <v>415.7</v>
      </c>
      <c r="R62" s="54">
        <f t="shared" si="19"/>
        <v>377.2</v>
      </c>
      <c r="S62" s="54">
        <f t="shared" si="19"/>
        <v>556.79999999999995</v>
      </c>
      <c r="T62" s="54">
        <f t="shared" si="19"/>
        <v>769.7</v>
      </c>
      <c r="U62" s="54">
        <f t="shared" si="18"/>
        <v>428.2</v>
      </c>
      <c r="V62" s="54">
        <f t="shared" si="18"/>
        <v>545</v>
      </c>
    </row>
    <row r="63" spans="1:22" x14ac:dyDescent="0.2">
      <c r="A63" s="74">
        <v>2237</v>
      </c>
      <c r="B63" s="58" t="s">
        <v>71</v>
      </c>
      <c r="C63" s="59">
        <v>105</v>
      </c>
      <c r="D63" s="54">
        <f t="shared" si="20"/>
        <v>3979.8</v>
      </c>
      <c r="E63" s="53">
        <v>37.902999999999999</v>
      </c>
      <c r="F63" s="54">
        <f t="shared" si="21"/>
        <v>1156.3</v>
      </c>
      <c r="G63" s="53">
        <v>11.012</v>
      </c>
      <c r="H63" s="54">
        <f t="shared" si="22"/>
        <v>1169.5</v>
      </c>
      <c r="I63" s="53">
        <v>11.138493362057144</v>
      </c>
      <c r="J63" s="54">
        <f t="shared" si="23"/>
        <v>1160.3</v>
      </c>
      <c r="K63" s="53">
        <v>11.05</v>
      </c>
      <c r="L63" s="60"/>
      <c r="M63" s="60"/>
      <c r="N63" s="54">
        <f t="shared" si="24"/>
        <v>1196.4000000000001</v>
      </c>
      <c r="O63" s="53">
        <v>11.394</v>
      </c>
      <c r="P63" s="54">
        <f t="shared" si="19"/>
        <v>1584.1</v>
      </c>
      <c r="Q63" s="54">
        <f t="shared" si="19"/>
        <v>1873.1</v>
      </c>
      <c r="R63" s="54">
        <f t="shared" si="19"/>
        <v>1699.7</v>
      </c>
      <c r="S63" s="54">
        <f t="shared" si="19"/>
        <v>2509.1</v>
      </c>
      <c r="T63" s="54">
        <f t="shared" si="19"/>
        <v>3468.8</v>
      </c>
      <c r="U63" s="54">
        <f t="shared" si="18"/>
        <v>1929.7</v>
      </c>
      <c r="V63" s="54">
        <f t="shared" si="18"/>
        <v>2456</v>
      </c>
    </row>
    <row r="64" spans="1:22" x14ac:dyDescent="0.2">
      <c r="A64" s="74">
        <v>2245</v>
      </c>
      <c r="B64" s="75" t="s">
        <v>72</v>
      </c>
      <c r="C64" s="76">
        <v>252</v>
      </c>
      <c r="D64" s="54">
        <f t="shared" si="20"/>
        <v>9551.6</v>
      </c>
      <c r="E64" s="53">
        <v>37.902999999999999</v>
      </c>
      <c r="F64" s="54">
        <f t="shared" si="21"/>
        <v>2775</v>
      </c>
      <c r="G64" s="53">
        <v>11.012</v>
      </c>
      <c r="H64" s="54">
        <f t="shared" si="22"/>
        <v>2806.9</v>
      </c>
      <c r="I64" s="53">
        <v>11.138587529428573</v>
      </c>
      <c r="J64" s="54">
        <f t="shared" si="23"/>
        <v>2784.6</v>
      </c>
      <c r="K64" s="53">
        <v>11.05</v>
      </c>
      <c r="L64" s="60"/>
      <c r="M64" s="60"/>
      <c r="N64" s="54">
        <f t="shared" si="24"/>
        <v>2871.3</v>
      </c>
      <c r="O64" s="53">
        <v>11.394</v>
      </c>
      <c r="P64" s="54">
        <f t="shared" si="19"/>
        <v>3801.8</v>
      </c>
      <c r="Q64" s="54">
        <f t="shared" si="19"/>
        <v>4495.5</v>
      </c>
      <c r="R64" s="54">
        <f t="shared" si="19"/>
        <v>4079.3</v>
      </c>
      <c r="S64" s="54">
        <f t="shared" si="19"/>
        <v>6021.8</v>
      </c>
      <c r="T64" s="54">
        <f t="shared" si="19"/>
        <v>8325.1</v>
      </c>
      <c r="U64" s="54">
        <f t="shared" si="18"/>
        <v>4631.3999999999996</v>
      </c>
      <c r="V64" s="54">
        <f t="shared" si="18"/>
        <v>5894.5</v>
      </c>
    </row>
    <row r="65" spans="1:22" x14ac:dyDescent="0.2">
      <c r="A65" s="74">
        <v>2253</v>
      </c>
      <c r="B65" s="75" t="s">
        <v>73</v>
      </c>
      <c r="C65" s="76">
        <v>336</v>
      </c>
      <c r="D65" s="54">
        <f t="shared" si="20"/>
        <v>12735.4</v>
      </c>
      <c r="E65" s="53">
        <v>37.902999999999999</v>
      </c>
      <c r="F65" s="54">
        <f t="shared" si="21"/>
        <v>3700</v>
      </c>
      <c r="G65" s="53">
        <v>11.012</v>
      </c>
      <c r="H65" s="54">
        <f t="shared" si="22"/>
        <v>3742.5</v>
      </c>
      <c r="I65" s="53">
        <v>11.138352111000001</v>
      </c>
      <c r="J65" s="54">
        <f t="shared" si="23"/>
        <v>3712.8</v>
      </c>
      <c r="K65" s="53">
        <v>11.05</v>
      </c>
      <c r="L65" s="60"/>
      <c r="M65" s="60"/>
      <c r="N65" s="54">
        <f t="shared" si="24"/>
        <v>3828.4</v>
      </c>
      <c r="O65" s="53">
        <v>11.394</v>
      </c>
      <c r="P65" s="54">
        <f t="shared" si="19"/>
        <v>5069</v>
      </c>
      <c r="Q65" s="54">
        <f t="shared" si="19"/>
        <v>5994.1</v>
      </c>
      <c r="R65" s="54">
        <f t="shared" si="19"/>
        <v>5439</v>
      </c>
      <c r="S65" s="54">
        <f t="shared" si="19"/>
        <v>8029.1</v>
      </c>
      <c r="T65" s="54">
        <f t="shared" si="19"/>
        <v>11100.1</v>
      </c>
      <c r="U65" s="54">
        <f t="shared" si="18"/>
        <v>6175.1</v>
      </c>
      <c r="V65" s="54">
        <f t="shared" si="18"/>
        <v>7859.3</v>
      </c>
    </row>
    <row r="66" spans="1:22" x14ac:dyDescent="0.2">
      <c r="A66" s="74">
        <v>2254</v>
      </c>
      <c r="B66" s="75" t="s">
        <v>74</v>
      </c>
      <c r="C66" s="76">
        <v>175</v>
      </c>
      <c r="D66" s="54">
        <f t="shared" si="20"/>
        <v>6633</v>
      </c>
      <c r="E66" s="53">
        <v>37.902999999999999</v>
      </c>
      <c r="F66" s="54">
        <f t="shared" si="21"/>
        <v>1927.1</v>
      </c>
      <c r="G66" s="53">
        <v>11.012</v>
      </c>
      <c r="H66" s="54">
        <f t="shared" si="22"/>
        <v>1949.2</v>
      </c>
      <c r="I66" s="53">
        <v>11.138267360365719</v>
      </c>
      <c r="J66" s="54">
        <f t="shared" si="23"/>
        <v>1933.8</v>
      </c>
      <c r="K66" s="53">
        <v>11.05</v>
      </c>
      <c r="L66" s="60"/>
      <c r="M66" s="60"/>
      <c r="N66" s="54">
        <f t="shared" si="24"/>
        <v>1994</v>
      </c>
      <c r="O66" s="53">
        <v>11.394</v>
      </c>
      <c r="P66" s="54">
        <f t="shared" si="19"/>
        <v>2640.1</v>
      </c>
      <c r="Q66" s="54">
        <f t="shared" si="19"/>
        <v>3121.9</v>
      </c>
      <c r="R66" s="54">
        <f t="shared" si="19"/>
        <v>2832.8</v>
      </c>
      <c r="S66" s="54">
        <f t="shared" si="19"/>
        <v>4181.8</v>
      </c>
      <c r="T66" s="54">
        <f t="shared" si="19"/>
        <v>5781.3</v>
      </c>
      <c r="U66" s="54">
        <f t="shared" si="18"/>
        <v>3216.2</v>
      </c>
      <c r="V66" s="54">
        <f t="shared" si="18"/>
        <v>4093.3</v>
      </c>
    </row>
    <row r="67" spans="1:22" x14ac:dyDescent="0.2">
      <c r="A67" s="74">
        <v>2257</v>
      </c>
      <c r="B67" s="75" t="s">
        <v>75</v>
      </c>
      <c r="C67" s="76">
        <v>252</v>
      </c>
      <c r="D67" s="54">
        <f t="shared" si="20"/>
        <v>9551.6</v>
      </c>
      <c r="E67" s="53">
        <v>37.902999999999999</v>
      </c>
      <c r="F67" s="54">
        <f t="shared" si="21"/>
        <v>2775</v>
      </c>
      <c r="G67" s="53">
        <v>11.012</v>
      </c>
      <c r="H67" s="54">
        <f t="shared" si="22"/>
        <v>2806.9</v>
      </c>
      <c r="I67" s="53">
        <v>11.138587529428573</v>
      </c>
      <c r="J67" s="54">
        <f t="shared" si="23"/>
        <v>2784.6</v>
      </c>
      <c r="K67" s="53">
        <v>11.05</v>
      </c>
      <c r="L67" s="60"/>
      <c r="M67" s="60"/>
      <c r="N67" s="54">
        <f t="shared" si="24"/>
        <v>2871.3</v>
      </c>
      <c r="O67" s="53">
        <v>11.394</v>
      </c>
      <c r="P67" s="54">
        <f t="shared" si="19"/>
        <v>3801.8</v>
      </c>
      <c r="Q67" s="54">
        <f t="shared" si="19"/>
        <v>4495.5</v>
      </c>
      <c r="R67" s="54">
        <f t="shared" si="19"/>
        <v>4079.3</v>
      </c>
      <c r="S67" s="54">
        <f t="shared" si="19"/>
        <v>6021.8</v>
      </c>
      <c r="T67" s="54">
        <f t="shared" si="19"/>
        <v>8325.1</v>
      </c>
      <c r="U67" s="54">
        <f t="shared" si="18"/>
        <v>4631.3999999999996</v>
      </c>
      <c r="V67" s="54">
        <f t="shared" si="18"/>
        <v>5894.5</v>
      </c>
    </row>
    <row r="68" spans="1:22" x14ac:dyDescent="0.2">
      <c r="A68" s="74">
        <v>2259</v>
      </c>
      <c r="B68" s="58" t="s">
        <v>76</v>
      </c>
      <c r="C68" s="59">
        <v>336</v>
      </c>
      <c r="D68" s="54">
        <f t="shared" si="20"/>
        <v>12735.4</v>
      </c>
      <c r="E68" s="53">
        <v>37.902999999999999</v>
      </c>
      <c r="F68" s="54">
        <f t="shared" si="21"/>
        <v>3700</v>
      </c>
      <c r="G68" s="53">
        <v>11.012</v>
      </c>
      <c r="H68" s="54">
        <f t="shared" si="22"/>
        <v>3742.5</v>
      </c>
      <c r="I68" s="53">
        <v>11.138352111000001</v>
      </c>
      <c r="J68" s="54">
        <f t="shared" si="23"/>
        <v>3712.8</v>
      </c>
      <c r="K68" s="53">
        <v>11.05</v>
      </c>
      <c r="L68" s="60"/>
      <c r="M68" s="60"/>
      <c r="N68" s="54">
        <f t="shared" si="24"/>
        <v>3828.4</v>
      </c>
      <c r="O68" s="53">
        <v>11.394</v>
      </c>
      <c r="P68" s="54">
        <f t="shared" si="19"/>
        <v>5069</v>
      </c>
      <c r="Q68" s="54">
        <f t="shared" si="19"/>
        <v>5994.1</v>
      </c>
      <c r="R68" s="54">
        <f t="shared" si="19"/>
        <v>5439</v>
      </c>
      <c r="S68" s="54">
        <f t="shared" si="19"/>
        <v>8029.1</v>
      </c>
      <c r="T68" s="54">
        <f t="shared" si="19"/>
        <v>11100.1</v>
      </c>
      <c r="U68" s="54">
        <f t="shared" si="18"/>
        <v>6175.1</v>
      </c>
      <c r="V68" s="54">
        <f t="shared" si="18"/>
        <v>7859.3</v>
      </c>
    </row>
    <row r="69" spans="1:22" x14ac:dyDescent="0.2">
      <c r="A69" s="74">
        <v>2260</v>
      </c>
      <c r="B69" s="75" t="s">
        <v>77</v>
      </c>
      <c r="C69" s="76">
        <v>230</v>
      </c>
      <c r="D69" s="54">
        <f t="shared" si="20"/>
        <v>8717.7000000000007</v>
      </c>
      <c r="E69" s="53">
        <v>37.902999999999999</v>
      </c>
      <c r="F69" s="54">
        <f t="shared" si="21"/>
        <v>2532.8000000000002</v>
      </c>
      <c r="G69" s="53">
        <v>11.012</v>
      </c>
      <c r="H69" s="54">
        <f t="shared" si="22"/>
        <v>2561.9</v>
      </c>
      <c r="I69" s="53">
        <v>11.138739016069565</v>
      </c>
      <c r="J69" s="54">
        <f t="shared" si="23"/>
        <v>2541.5</v>
      </c>
      <c r="K69" s="53">
        <v>11.05</v>
      </c>
      <c r="L69" s="60"/>
      <c r="M69" s="60"/>
      <c r="N69" s="54">
        <f t="shared" si="24"/>
        <v>2620.6</v>
      </c>
      <c r="O69" s="53">
        <v>11.394</v>
      </c>
      <c r="P69" s="54">
        <f t="shared" ref="P69:T79" si="25">ROUND($C69*$G69*P$6,1)</f>
        <v>3469.9</v>
      </c>
      <c r="Q69" s="54">
        <f t="shared" si="25"/>
        <v>4103.1000000000004</v>
      </c>
      <c r="R69" s="54">
        <f t="shared" si="25"/>
        <v>3723.2</v>
      </c>
      <c r="S69" s="54">
        <f t="shared" si="25"/>
        <v>5496.1</v>
      </c>
      <c r="T69" s="54">
        <f t="shared" si="25"/>
        <v>7598.3</v>
      </c>
      <c r="U69" s="54">
        <f t="shared" ref="U69:V79" si="26">ROUND($H69*U$6,1)</f>
        <v>4227.1000000000004</v>
      </c>
      <c r="V69" s="54">
        <f t="shared" si="26"/>
        <v>5380</v>
      </c>
    </row>
    <row r="70" spans="1:22" ht="25.5" x14ac:dyDescent="0.2">
      <c r="A70" s="74">
        <v>2365</v>
      </c>
      <c r="B70" s="58" t="s">
        <v>78</v>
      </c>
      <c r="C70" s="59">
        <v>232</v>
      </c>
      <c r="D70" s="54">
        <f t="shared" si="20"/>
        <v>8793.5</v>
      </c>
      <c r="E70" s="53">
        <v>37.902999999999999</v>
      </c>
      <c r="F70" s="54">
        <f t="shared" si="21"/>
        <v>2554.8000000000002</v>
      </c>
      <c r="G70" s="53">
        <v>11.012</v>
      </c>
      <c r="H70" s="54">
        <f t="shared" si="22"/>
        <v>2584.1999999999998</v>
      </c>
      <c r="I70" s="53">
        <v>11.138863537241379</v>
      </c>
      <c r="J70" s="54">
        <f t="shared" si="23"/>
        <v>2563.6</v>
      </c>
      <c r="K70" s="53">
        <v>11.05</v>
      </c>
      <c r="L70" s="60"/>
      <c r="M70" s="60"/>
      <c r="N70" s="54">
        <f t="shared" si="24"/>
        <v>2643.4</v>
      </c>
      <c r="O70" s="53">
        <v>11.394</v>
      </c>
      <c r="P70" s="54">
        <f t="shared" si="25"/>
        <v>3500.1</v>
      </c>
      <c r="Q70" s="54">
        <f t="shared" si="25"/>
        <v>4138.8</v>
      </c>
      <c r="R70" s="54">
        <f t="shared" si="25"/>
        <v>3755.5</v>
      </c>
      <c r="S70" s="54">
        <f t="shared" si="25"/>
        <v>5543.9</v>
      </c>
      <c r="T70" s="54">
        <f t="shared" si="25"/>
        <v>7664.4</v>
      </c>
      <c r="U70" s="54">
        <f t="shared" si="26"/>
        <v>4263.8999999999996</v>
      </c>
      <c r="V70" s="54">
        <f t="shared" si="26"/>
        <v>5426.8</v>
      </c>
    </row>
    <row r="71" spans="1:22" ht="25.5" x14ac:dyDescent="0.2">
      <c r="A71" s="74">
        <v>2367</v>
      </c>
      <c r="B71" s="58" t="s">
        <v>79</v>
      </c>
      <c r="C71" s="59">
        <v>161</v>
      </c>
      <c r="D71" s="54">
        <f t="shared" si="20"/>
        <v>6102.4</v>
      </c>
      <c r="E71" s="53">
        <v>37.902999999999999</v>
      </c>
      <c r="F71" s="54">
        <f t="shared" si="21"/>
        <v>1772.9</v>
      </c>
      <c r="G71" s="53">
        <v>11.012</v>
      </c>
      <c r="H71" s="54">
        <f t="shared" si="22"/>
        <v>1793.4</v>
      </c>
      <c r="I71" s="53">
        <v>11.139181193291927</v>
      </c>
      <c r="J71" s="54">
        <f t="shared" si="23"/>
        <v>1779.1</v>
      </c>
      <c r="K71" s="53">
        <v>11.05</v>
      </c>
      <c r="L71" s="60"/>
      <c r="M71" s="60"/>
      <c r="N71" s="54">
        <f t="shared" si="24"/>
        <v>1834.4</v>
      </c>
      <c r="O71" s="53">
        <v>11.394</v>
      </c>
      <c r="P71" s="54">
        <f t="shared" si="25"/>
        <v>2428.9</v>
      </c>
      <c r="Q71" s="54">
        <f t="shared" si="25"/>
        <v>2872.1</v>
      </c>
      <c r="R71" s="54">
        <f t="shared" si="25"/>
        <v>2606.1999999999998</v>
      </c>
      <c r="S71" s="54">
        <f t="shared" si="25"/>
        <v>3847.3</v>
      </c>
      <c r="T71" s="54">
        <f t="shared" si="25"/>
        <v>5318.8</v>
      </c>
      <c r="U71" s="54">
        <f t="shared" si="26"/>
        <v>2959.1</v>
      </c>
      <c r="V71" s="54">
        <f t="shared" si="26"/>
        <v>3766.1</v>
      </c>
    </row>
    <row r="72" spans="1:22" x14ac:dyDescent="0.2">
      <c r="A72" s="74">
        <v>2548</v>
      </c>
      <c r="B72" s="58" t="s">
        <v>80</v>
      </c>
      <c r="C72" s="59">
        <v>229.4</v>
      </c>
      <c r="D72" s="54">
        <f t="shared" si="20"/>
        <v>8694.9</v>
      </c>
      <c r="E72" s="53">
        <v>37.902999999999999</v>
      </c>
      <c r="F72" s="54">
        <f t="shared" si="21"/>
        <v>2526.1999999999998</v>
      </c>
      <c r="G72" s="53">
        <v>11.012</v>
      </c>
      <c r="H72" s="54">
        <f t="shared" si="22"/>
        <v>2555.1</v>
      </c>
      <c r="I72" s="53">
        <v>11.138390902702705</v>
      </c>
      <c r="J72" s="54">
        <f t="shared" si="23"/>
        <v>2534.9</v>
      </c>
      <c r="K72" s="53">
        <v>11.05</v>
      </c>
      <c r="L72" s="60"/>
      <c r="M72" s="60"/>
      <c r="N72" s="54">
        <f t="shared" si="24"/>
        <v>2613.8000000000002</v>
      </c>
      <c r="O72" s="53">
        <v>11.394</v>
      </c>
      <c r="P72" s="54">
        <f t="shared" si="25"/>
        <v>3460.8</v>
      </c>
      <c r="Q72" s="54">
        <f t="shared" si="25"/>
        <v>4092.4</v>
      </c>
      <c r="R72" s="54">
        <f t="shared" si="25"/>
        <v>3713.4</v>
      </c>
      <c r="S72" s="54">
        <f t="shared" si="25"/>
        <v>5481.8</v>
      </c>
      <c r="T72" s="54">
        <f t="shared" si="25"/>
        <v>7578.5</v>
      </c>
      <c r="U72" s="54">
        <f t="shared" si="26"/>
        <v>4215.8999999999996</v>
      </c>
      <c r="V72" s="54">
        <f t="shared" si="26"/>
        <v>5365.7</v>
      </c>
    </row>
    <row r="73" spans="1:22" ht="25.5" x14ac:dyDescent="0.2">
      <c r="A73" s="74">
        <v>2550</v>
      </c>
      <c r="B73" s="75" t="s">
        <v>81</v>
      </c>
      <c r="C73" s="76">
        <v>196</v>
      </c>
      <c r="D73" s="54">
        <f t="shared" si="20"/>
        <v>7429</v>
      </c>
      <c r="E73" s="53">
        <v>37.902999999999999</v>
      </c>
      <c r="F73" s="54">
        <f t="shared" si="21"/>
        <v>2158.4</v>
      </c>
      <c r="G73" s="53">
        <v>11.012</v>
      </c>
      <c r="H73" s="54">
        <f t="shared" si="22"/>
        <v>2183.1999999999998</v>
      </c>
      <c r="I73" s="53">
        <v>11.138654791836737</v>
      </c>
      <c r="J73" s="54">
        <f t="shared" si="23"/>
        <v>2165.8000000000002</v>
      </c>
      <c r="K73" s="53">
        <v>11.05</v>
      </c>
      <c r="L73" s="60"/>
      <c r="M73" s="60"/>
      <c r="N73" s="54">
        <f t="shared" si="24"/>
        <v>2233.1999999999998</v>
      </c>
      <c r="O73" s="53">
        <v>11.394</v>
      </c>
      <c r="P73" s="54">
        <f t="shared" si="25"/>
        <v>2956.9</v>
      </c>
      <c r="Q73" s="54">
        <f t="shared" si="25"/>
        <v>3496.5</v>
      </c>
      <c r="R73" s="54">
        <f t="shared" si="25"/>
        <v>3172.8</v>
      </c>
      <c r="S73" s="54">
        <f t="shared" si="25"/>
        <v>4683.6000000000004</v>
      </c>
      <c r="T73" s="54">
        <f t="shared" si="25"/>
        <v>6475.1</v>
      </c>
      <c r="U73" s="54">
        <f t="shared" si="26"/>
        <v>3602.3</v>
      </c>
      <c r="V73" s="54">
        <f t="shared" si="26"/>
        <v>4584.7</v>
      </c>
    </row>
    <row r="74" spans="1:22" x14ac:dyDescent="0.2">
      <c r="A74" s="74">
        <v>2717</v>
      </c>
      <c r="B74" s="58" t="s">
        <v>82</v>
      </c>
      <c r="C74" s="59">
        <v>75</v>
      </c>
      <c r="D74" s="54">
        <f t="shared" si="20"/>
        <v>2842.7</v>
      </c>
      <c r="E74" s="53">
        <v>37.902999999999999</v>
      </c>
      <c r="F74" s="54">
        <f t="shared" si="21"/>
        <v>825.9</v>
      </c>
      <c r="G74" s="53">
        <v>11.012</v>
      </c>
      <c r="H74" s="54">
        <f t="shared" si="22"/>
        <v>0</v>
      </c>
      <c r="I74" s="53">
        <v>0</v>
      </c>
      <c r="J74" s="54">
        <f t="shared" si="23"/>
        <v>828.8</v>
      </c>
      <c r="K74" s="53">
        <v>11.05</v>
      </c>
      <c r="L74" s="60"/>
      <c r="M74" s="60"/>
      <c r="N74" s="54">
        <f t="shared" si="24"/>
        <v>854.6</v>
      </c>
      <c r="O74" s="53">
        <v>11.394</v>
      </c>
      <c r="P74" s="54">
        <f t="shared" si="25"/>
        <v>1131.5</v>
      </c>
      <c r="Q74" s="54">
        <f t="shared" si="25"/>
        <v>1338</v>
      </c>
      <c r="R74" s="54">
        <f t="shared" si="25"/>
        <v>1214.0999999999999</v>
      </c>
      <c r="S74" s="54">
        <f t="shared" si="25"/>
        <v>1792.2</v>
      </c>
      <c r="T74" s="54">
        <f t="shared" si="25"/>
        <v>2477.6999999999998</v>
      </c>
      <c r="U74" s="54">
        <f t="shared" si="26"/>
        <v>0</v>
      </c>
      <c r="V74" s="54">
        <f t="shared" si="26"/>
        <v>0</v>
      </c>
    </row>
    <row r="75" spans="1:22" x14ac:dyDescent="0.2">
      <c r="A75" s="74">
        <v>2802</v>
      </c>
      <c r="B75" s="58" t="s">
        <v>83</v>
      </c>
      <c r="C75" s="59">
        <v>25</v>
      </c>
      <c r="D75" s="54">
        <f t="shared" si="20"/>
        <v>947.6</v>
      </c>
      <c r="E75" s="53">
        <v>37.902999999999999</v>
      </c>
      <c r="F75" s="54">
        <f t="shared" si="21"/>
        <v>275.3</v>
      </c>
      <c r="G75" s="53">
        <v>11.012</v>
      </c>
      <c r="H75" s="54">
        <f t="shared" si="22"/>
        <v>278.5</v>
      </c>
      <c r="I75" s="53">
        <v>11.138945365440001</v>
      </c>
      <c r="J75" s="54">
        <f t="shared" si="23"/>
        <v>276.3</v>
      </c>
      <c r="K75" s="53">
        <v>11.05</v>
      </c>
      <c r="L75" s="60"/>
      <c r="M75" s="60"/>
      <c r="N75" s="54">
        <f t="shared" si="24"/>
        <v>284.89999999999998</v>
      </c>
      <c r="O75" s="53">
        <v>11.394</v>
      </c>
      <c r="P75" s="54">
        <f t="shared" si="25"/>
        <v>377.2</v>
      </c>
      <c r="Q75" s="54">
        <f t="shared" si="25"/>
        <v>446</v>
      </c>
      <c r="R75" s="54">
        <f t="shared" si="25"/>
        <v>404.7</v>
      </c>
      <c r="S75" s="54">
        <f t="shared" si="25"/>
        <v>597.4</v>
      </c>
      <c r="T75" s="54">
        <f t="shared" si="25"/>
        <v>825.9</v>
      </c>
      <c r="U75" s="54">
        <f t="shared" si="26"/>
        <v>459.5</v>
      </c>
      <c r="V75" s="54">
        <f t="shared" si="26"/>
        <v>584.9</v>
      </c>
    </row>
    <row r="76" spans="1:22" ht="25.5" x14ac:dyDescent="0.2">
      <c r="A76" s="74">
        <v>3610</v>
      </c>
      <c r="B76" s="75" t="s">
        <v>84</v>
      </c>
      <c r="C76" s="76">
        <v>110</v>
      </c>
      <c r="D76" s="54">
        <f t="shared" si="20"/>
        <v>4169.3</v>
      </c>
      <c r="E76" s="53">
        <v>37.902999999999999</v>
      </c>
      <c r="F76" s="54">
        <f t="shared" si="21"/>
        <v>1154.8</v>
      </c>
      <c r="G76" s="53">
        <v>10.497999999999999</v>
      </c>
      <c r="H76" s="54">
        <f t="shared" si="22"/>
        <v>1167.9000000000001</v>
      </c>
      <c r="I76" s="53">
        <v>10.617097187127273</v>
      </c>
      <c r="J76" s="54">
        <f t="shared" si="23"/>
        <v>1215.5</v>
      </c>
      <c r="K76" s="53">
        <v>11.05</v>
      </c>
      <c r="L76" s="60"/>
      <c r="M76" s="60"/>
      <c r="N76" s="54">
        <f t="shared" si="24"/>
        <v>1253.3</v>
      </c>
      <c r="O76" s="53">
        <v>11.394</v>
      </c>
      <c r="P76" s="54">
        <f t="shared" si="25"/>
        <v>1582</v>
      </c>
      <c r="Q76" s="54">
        <f t="shared" si="25"/>
        <v>1870.7</v>
      </c>
      <c r="R76" s="54">
        <f t="shared" si="25"/>
        <v>1697.5</v>
      </c>
      <c r="S76" s="54">
        <f t="shared" si="25"/>
        <v>2505.9</v>
      </c>
      <c r="T76" s="54">
        <f t="shared" si="25"/>
        <v>3464.3</v>
      </c>
      <c r="U76" s="54">
        <f t="shared" si="26"/>
        <v>1927</v>
      </c>
      <c r="V76" s="54">
        <f t="shared" si="26"/>
        <v>2452.6</v>
      </c>
    </row>
    <row r="77" spans="1:22" x14ac:dyDescent="0.2">
      <c r="A77" s="77" t="s">
        <v>33</v>
      </c>
      <c r="B77" s="58" t="s">
        <v>85</v>
      </c>
      <c r="C77" s="59">
        <v>60</v>
      </c>
      <c r="D77" s="78">
        <f t="shared" si="20"/>
        <v>633</v>
      </c>
      <c r="E77" s="79">
        <f>K77</f>
        <v>10.55</v>
      </c>
      <c r="F77" s="54">
        <f t="shared" si="21"/>
        <v>629.9</v>
      </c>
      <c r="G77" s="53">
        <v>10.497999999999999</v>
      </c>
      <c r="H77" s="54">
        <f t="shared" si="22"/>
        <v>637.20000000000005</v>
      </c>
      <c r="I77" s="53">
        <v>10.619254476000002</v>
      </c>
      <c r="J77" s="54">
        <f t="shared" si="23"/>
        <v>633</v>
      </c>
      <c r="K77" s="53">
        <v>10.55</v>
      </c>
      <c r="L77" s="60"/>
      <c r="M77" s="60"/>
      <c r="N77" s="54">
        <f t="shared" si="24"/>
        <v>651.70000000000005</v>
      </c>
      <c r="O77" s="53">
        <v>10.861000000000001</v>
      </c>
      <c r="P77" s="54">
        <f t="shared" si="25"/>
        <v>862.9</v>
      </c>
      <c r="Q77" s="54">
        <f t="shared" si="25"/>
        <v>1020.4</v>
      </c>
      <c r="R77" s="54">
        <f t="shared" si="25"/>
        <v>925.9</v>
      </c>
      <c r="S77" s="54">
        <f t="shared" si="25"/>
        <v>1366.8</v>
      </c>
      <c r="T77" s="54">
        <f t="shared" si="25"/>
        <v>1889.6</v>
      </c>
      <c r="U77" s="54">
        <f t="shared" si="26"/>
        <v>1051.4000000000001</v>
      </c>
      <c r="V77" s="54">
        <f t="shared" si="26"/>
        <v>1338.1</v>
      </c>
    </row>
    <row r="78" spans="1:22" x14ac:dyDescent="0.2">
      <c r="A78" s="74">
        <v>3628</v>
      </c>
      <c r="B78" s="58" t="s">
        <v>86</v>
      </c>
      <c r="C78" s="59">
        <v>50</v>
      </c>
      <c r="D78" s="54">
        <f t="shared" si="20"/>
        <v>1895.2</v>
      </c>
      <c r="E78" s="53">
        <v>37.902999999999999</v>
      </c>
      <c r="F78" s="54">
        <f t="shared" si="21"/>
        <v>524.9</v>
      </c>
      <c r="G78" s="53">
        <v>10.497999999999999</v>
      </c>
      <c r="H78" s="54">
        <f t="shared" si="22"/>
        <v>530.79999999999995</v>
      </c>
      <c r="I78" s="53">
        <v>10.616881458240002</v>
      </c>
      <c r="J78" s="54">
        <f t="shared" si="23"/>
        <v>552.5</v>
      </c>
      <c r="K78" s="53">
        <v>11.05</v>
      </c>
      <c r="L78" s="60"/>
      <c r="M78" s="60"/>
      <c r="N78" s="54">
        <f t="shared" si="24"/>
        <v>569.70000000000005</v>
      </c>
      <c r="O78" s="53">
        <v>11.394</v>
      </c>
      <c r="P78" s="54">
        <f t="shared" si="25"/>
        <v>719.1</v>
      </c>
      <c r="Q78" s="54">
        <f t="shared" si="25"/>
        <v>850.3</v>
      </c>
      <c r="R78" s="54">
        <f t="shared" si="25"/>
        <v>771.6</v>
      </c>
      <c r="S78" s="54">
        <f t="shared" si="25"/>
        <v>1139</v>
      </c>
      <c r="T78" s="54">
        <f t="shared" si="25"/>
        <v>1574.7</v>
      </c>
      <c r="U78" s="54">
        <f t="shared" si="26"/>
        <v>875.8</v>
      </c>
      <c r="V78" s="54">
        <f t="shared" si="26"/>
        <v>1114.7</v>
      </c>
    </row>
    <row r="79" spans="1:22" ht="51" x14ac:dyDescent="0.2">
      <c r="A79" s="74">
        <v>3629</v>
      </c>
      <c r="B79" s="58" t="s">
        <v>87</v>
      </c>
      <c r="C79" s="59">
        <v>50</v>
      </c>
      <c r="D79" s="54">
        <f t="shared" si="20"/>
        <v>1895.2</v>
      </c>
      <c r="E79" s="53">
        <v>37.902999999999999</v>
      </c>
      <c r="F79" s="54">
        <f t="shared" si="21"/>
        <v>524.9</v>
      </c>
      <c r="G79" s="53">
        <v>10.497999999999999</v>
      </c>
      <c r="H79" s="54">
        <f t="shared" si="22"/>
        <v>530.79999999999995</v>
      </c>
      <c r="I79" s="53">
        <v>10.616881458240002</v>
      </c>
      <c r="J79" s="54">
        <f t="shared" si="23"/>
        <v>552.5</v>
      </c>
      <c r="K79" s="53">
        <v>11.05</v>
      </c>
      <c r="L79" s="60"/>
      <c r="M79" s="60"/>
      <c r="N79" s="54">
        <f t="shared" si="24"/>
        <v>569.70000000000005</v>
      </c>
      <c r="O79" s="53">
        <v>11.394</v>
      </c>
      <c r="P79" s="54">
        <f t="shared" si="25"/>
        <v>719.1</v>
      </c>
      <c r="Q79" s="54">
        <f t="shared" si="25"/>
        <v>850.3</v>
      </c>
      <c r="R79" s="54">
        <f t="shared" si="25"/>
        <v>771.6</v>
      </c>
      <c r="S79" s="54">
        <f t="shared" si="25"/>
        <v>1139</v>
      </c>
      <c r="T79" s="54">
        <f t="shared" si="25"/>
        <v>1574.7</v>
      </c>
      <c r="U79" s="54">
        <f t="shared" si="26"/>
        <v>875.8</v>
      </c>
      <c r="V79" s="54">
        <f t="shared" si="26"/>
        <v>1114.7</v>
      </c>
    </row>
    <row r="80" spans="1:22" x14ac:dyDescent="0.2">
      <c r="A80" s="80"/>
      <c r="B80" s="81"/>
      <c r="C80" s="82"/>
      <c r="D80" s="83"/>
      <c r="E80" s="84"/>
      <c r="F80" s="85"/>
      <c r="G80" s="86"/>
      <c r="H80" s="83"/>
      <c r="I80" s="83"/>
      <c r="J80" s="83"/>
      <c r="K80" s="84"/>
      <c r="L80" s="84"/>
      <c r="M80" s="84"/>
      <c r="N80" s="87"/>
      <c r="O80" s="86"/>
      <c r="P80" s="85"/>
      <c r="Q80" s="85"/>
      <c r="R80" s="85"/>
      <c r="S80" s="85"/>
      <c r="T80" s="85"/>
      <c r="U80" s="83"/>
      <c r="V80" s="83"/>
    </row>
    <row r="81" spans="1:22" x14ac:dyDescent="0.2">
      <c r="A81" s="88" t="s">
        <v>88</v>
      </c>
      <c r="B81" s="89"/>
      <c r="C81" s="90"/>
      <c r="D81" s="91"/>
      <c r="E81" s="92"/>
      <c r="F81" s="91"/>
      <c r="G81" s="92"/>
      <c r="H81" s="91"/>
      <c r="I81" s="92"/>
      <c r="J81" s="93"/>
      <c r="K81" s="92"/>
      <c r="L81" s="92"/>
      <c r="M81" s="92"/>
      <c r="N81" s="92"/>
      <c r="O81" s="92"/>
      <c r="P81" s="89"/>
      <c r="Q81" s="89"/>
      <c r="R81" s="89"/>
      <c r="S81" s="89"/>
      <c r="T81" s="89"/>
      <c r="U81" s="92"/>
      <c r="V81" s="94"/>
    </row>
    <row r="82" spans="1:22" x14ac:dyDescent="0.2">
      <c r="A82" s="95"/>
      <c r="B82" s="96"/>
      <c r="C82" s="96"/>
      <c r="D82" s="97"/>
      <c r="E82" s="98"/>
      <c r="F82" s="97"/>
      <c r="G82" s="98"/>
      <c r="H82" s="97"/>
      <c r="I82" s="98"/>
      <c r="J82" s="99"/>
      <c r="K82" s="98"/>
      <c r="L82" s="98"/>
      <c r="M82" s="98"/>
      <c r="N82" s="98"/>
      <c r="O82" s="98"/>
      <c r="P82" s="96"/>
      <c r="Q82" s="96"/>
      <c r="R82" s="96"/>
      <c r="S82" s="96"/>
      <c r="T82" s="96"/>
      <c r="U82" s="98"/>
      <c r="V82" s="100"/>
    </row>
    <row r="83" spans="1:22" ht="12.75" customHeight="1" x14ac:dyDescent="0.2">
      <c r="A83" s="141" t="s">
        <v>112</v>
      </c>
      <c r="B83" s="142"/>
      <c r="C83" s="142"/>
      <c r="D83" s="142"/>
      <c r="E83" s="142"/>
      <c r="F83" s="142"/>
      <c r="G83" s="142"/>
      <c r="H83" s="142"/>
      <c r="I83" s="142"/>
      <c r="J83" s="142"/>
      <c r="K83" s="142"/>
      <c r="L83" s="142"/>
      <c r="M83" s="142"/>
      <c r="N83" s="142"/>
      <c r="O83" s="142"/>
      <c r="P83" s="96"/>
      <c r="Q83" s="96"/>
      <c r="R83" s="96"/>
      <c r="S83" s="96"/>
      <c r="T83" s="96"/>
      <c r="U83" s="98"/>
      <c r="V83" s="100"/>
    </row>
    <row r="84" spans="1:22" s="102" customFormat="1" x14ac:dyDescent="0.2">
      <c r="A84" s="1" t="s">
        <v>113</v>
      </c>
      <c r="B84" s="101"/>
      <c r="C84" s="96"/>
      <c r="D84" s="97"/>
      <c r="E84" s="98"/>
      <c r="F84" s="97"/>
      <c r="G84" s="98"/>
      <c r="H84" s="97"/>
      <c r="I84" s="98"/>
      <c r="J84" s="99"/>
      <c r="K84" s="98"/>
      <c r="L84" s="98"/>
      <c r="M84" s="98"/>
      <c r="N84" s="98"/>
      <c r="O84" s="98"/>
      <c r="P84" s="96"/>
      <c r="Q84" s="96"/>
      <c r="R84" s="96"/>
      <c r="S84" s="96"/>
      <c r="T84" s="96"/>
      <c r="U84" s="98"/>
      <c r="V84" s="100"/>
    </row>
    <row r="85" spans="1:22" x14ac:dyDescent="0.2">
      <c r="A85" s="1" t="s">
        <v>114</v>
      </c>
      <c r="B85" s="101"/>
      <c r="C85" s="96"/>
      <c r="D85" s="97"/>
      <c r="E85" s="98"/>
      <c r="F85" s="97"/>
      <c r="G85" s="98"/>
      <c r="H85" s="97"/>
      <c r="I85" s="98"/>
      <c r="J85" s="99"/>
      <c r="K85" s="98"/>
      <c r="L85" s="98"/>
      <c r="M85" s="98"/>
      <c r="N85" s="98"/>
      <c r="O85" s="98"/>
      <c r="P85" s="96"/>
      <c r="Q85" s="96"/>
      <c r="R85" s="96"/>
      <c r="S85" s="96"/>
      <c r="T85" s="96"/>
      <c r="U85" s="98"/>
      <c r="V85" s="100"/>
    </row>
    <row r="86" spans="1:22" x14ac:dyDescent="0.2">
      <c r="A86" s="1" t="s">
        <v>123</v>
      </c>
      <c r="B86" s="101"/>
      <c r="C86" s="96"/>
      <c r="D86" s="97"/>
      <c r="E86" s="98"/>
      <c r="F86" s="97"/>
      <c r="G86" s="98"/>
      <c r="H86" s="97"/>
      <c r="I86" s="98"/>
      <c r="J86" s="99"/>
      <c r="K86" s="98"/>
      <c r="L86" s="98"/>
      <c r="M86" s="98"/>
      <c r="N86" s="98"/>
      <c r="O86" s="98"/>
      <c r="P86" s="96"/>
      <c r="Q86" s="96"/>
      <c r="R86" s="96"/>
      <c r="S86" s="96"/>
      <c r="T86" s="96"/>
      <c r="U86" s="98"/>
      <c r="V86" s="100"/>
    </row>
    <row r="87" spans="1:22" x14ac:dyDescent="0.2">
      <c r="A87" s="1" t="s">
        <v>129</v>
      </c>
      <c r="B87" s="101"/>
      <c r="C87" s="96"/>
      <c r="D87" s="97"/>
      <c r="E87" s="98"/>
      <c r="F87" s="97"/>
      <c r="G87" s="98"/>
      <c r="H87" s="97"/>
      <c r="I87" s="98"/>
      <c r="J87" s="99"/>
      <c r="K87" s="98"/>
      <c r="L87" s="98"/>
      <c r="M87" s="98"/>
      <c r="N87" s="98"/>
      <c r="O87" s="98"/>
      <c r="P87" s="96"/>
      <c r="Q87" s="96"/>
      <c r="R87" s="96"/>
      <c r="S87" s="96"/>
      <c r="T87" s="96"/>
      <c r="U87" s="98"/>
      <c r="V87" s="100"/>
    </row>
    <row r="88" spans="1:22" x14ac:dyDescent="0.2">
      <c r="A88" s="1" t="s">
        <v>125</v>
      </c>
      <c r="B88" s="101"/>
      <c r="C88" s="96"/>
      <c r="D88" s="97"/>
      <c r="E88" s="98"/>
      <c r="F88" s="97"/>
      <c r="G88" s="98"/>
      <c r="H88" s="97"/>
      <c r="I88" s="98"/>
      <c r="J88" s="99"/>
      <c r="K88" s="98"/>
      <c r="L88" s="98"/>
      <c r="M88" s="98"/>
      <c r="N88" s="98"/>
      <c r="O88" s="98"/>
      <c r="P88" s="96"/>
      <c r="Q88" s="96"/>
      <c r="R88" s="96"/>
      <c r="S88" s="96"/>
      <c r="T88" s="96"/>
      <c r="U88" s="98"/>
      <c r="V88" s="100"/>
    </row>
    <row r="89" spans="1:22" x14ac:dyDescent="0.2">
      <c r="A89" s="1" t="s">
        <v>126</v>
      </c>
      <c r="B89" s="101"/>
      <c r="C89" s="96"/>
      <c r="D89" s="97"/>
      <c r="E89" s="98"/>
      <c r="F89" s="97"/>
      <c r="G89" s="98"/>
      <c r="H89" s="97"/>
      <c r="I89" s="98"/>
      <c r="J89" s="99"/>
      <c r="K89" s="98"/>
      <c r="L89" s="98"/>
      <c r="M89" s="98"/>
      <c r="N89" s="98"/>
      <c r="O89" s="98"/>
      <c r="P89" s="96"/>
      <c r="Q89" s="96"/>
      <c r="R89" s="96"/>
      <c r="S89" s="96"/>
      <c r="T89" s="96"/>
      <c r="U89" s="98"/>
      <c r="V89" s="100"/>
    </row>
    <row r="90" spans="1:22" x14ac:dyDescent="0.2">
      <c r="A90" s="1" t="s">
        <v>127</v>
      </c>
      <c r="B90" s="101"/>
      <c r="C90" s="96"/>
      <c r="D90" s="97"/>
      <c r="E90" s="98"/>
      <c r="F90" s="97"/>
      <c r="G90" s="98"/>
      <c r="H90" s="97"/>
      <c r="I90" s="98"/>
      <c r="J90" s="99"/>
      <c r="K90" s="98"/>
      <c r="L90" s="98"/>
      <c r="M90" s="98"/>
      <c r="N90" s="98"/>
      <c r="O90" s="98"/>
      <c r="P90" s="96"/>
      <c r="Q90" s="96"/>
      <c r="R90" s="96"/>
      <c r="S90" s="96"/>
      <c r="T90" s="96"/>
      <c r="U90" s="98"/>
      <c r="V90" s="100"/>
    </row>
    <row r="91" spans="1:22" x14ac:dyDescent="0.2">
      <c r="A91" s="1" t="s">
        <v>128</v>
      </c>
      <c r="B91" s="101"/>
      <c r="C91" s="96"/>
      <c r="D91" s="97"/>
      <c r="E91" s="98"/>
      <c r="F91" s="97"/>
      <c r="G91" s="98"/>
      <c r="H91" s="97"/>
      <c r="I91" s="98"/>
      <c r="J91" s="99"/>
      <c r="K91" s="98"/>
      <c r="L91" s="98"/>
      <c r="M91" s="98"/>
      <c r="N91" s="98"/>
      <c r="O91" s="98"/>
      <c r="P91" s="96"/>
      <c r="Q91" s="96"/>
      <c r="R91" s="96"/>
      <c r="S91" s="96"/>
      <c r="T91" s="96"/>
      <c r="U91" s="98"/>
      <c r="V91" s="100"/>
    </row>
    <row r="92" spans="1:22" x14ac:dyDescent="0.2">
      <c r="A92" s="1" t="s">
        <v>110</v>
      </c>
      <c r="B92" s="101"/>
      <c r="C92" s="96"/>
      <c r="D92" s="97"/>
      <c r="E92" s="98"/>
      <c r="F92" s="97"/>
      <c r="G92" s="98"/>
      <c r="H92" s="97"/>
      <c r="I92" s="98"/>
      <c r="J92" s="99"/>
      <c r="K92" s="98"/>
      <c r="L92" s="98"/>
      <c r="M92" s="98"/>
      <c r="N92" s="98"/>
      <c r="O92" s="98"/>
      <c r="P92" s="96"/>
      <c r="Q92" s="96"/>
      <c r="R92" s="96"/>
      <c r="S92" s="96"/>
      <c r="T92" s="96"/>
      <c r="U92" s="98"/>
      <c r="V92" s="100"/>
    </row>
    <row r="93" spans="1:22" x14ac:dyDescent="0.2">
      <c r="A93" s="103" t="s">
        <v>115</v>
      </c>
      <c r="B93" s="104"/>
      <c r="C93" s="104"/>
      <c r="D93" s="105"/>
      <c r="E93" s="106"/>
      <c r="F93" s="105"/>
      <c r="G93" s="106"/>
      <c r="H93" s="105"/>
      <c r="I93" s="106"/>
      <c r="J93" s="107"/>
      <c r="K93" s="106"/>
      <c r="L93" s="106"/>
      <c r="M93" s="106"/>
      <c r="N93" s="106"/>
      <c r="O93" s="106"/>
      <c r="P93" s="104"/>
      <c r="Q93" s="104"/>
      <c r="R93" s="104"/>
      <c r="S93" s="104"/>
      <c r="T93" s="104"/>
      <c r="U93" s="106"/>
      <c r="V93" s="108"/>
    </row>
    <row r="94" spans="1:22" s="102" customFormat="1" x14ac:dyDescent="0.2">
      <c r="A94" s="109" t="s">
        <v>111</v>
      </c>
      <c r="B94" s="110"/>
      <c r="C94" s="110"/>
      <c r="D94" s="111"/>
      <c r="E94" s="112"/>
      <c r="F94" s="111"/>
      <c r="G94" s="112"/>
      <c r="H94" s="111"/>
      <c r="I94" s="112"/>
      <c r="J94" s="113"/>
      <c r="K94" s="112"/>
      <c r="L94" s="112"/>
      <c r="M94" s="112"/>
      <c r="N94" s="112"/>
      <c r="O94" s="112"/>
      <c r="P94" s="110"/>
      <c r="Q94" s="110"/>
      <c r="R94" s="110"/>
      <c r="S94" s="110"/>
      <c r="T94" s="110"/>
      <c r="U94" s="112"/>
      <c r="V94" s="114"/>
    </row>
    <row r="95" spans="1:22" s="102" customFormat="1" x14ac:dyDescent="0.2">
      <c r="A95" s="115" t="s">
        <v>35</v>
      </c>
      <c r="B95" s="116"/>
      <c r="C95" s="117"/>
      <c r="D95" s="118"/>
      <c r="E95" s="119"/>
      <c r="F95" s="118"/>
      <c r="G95" s="119"/>
      <c r="H95" s="118"/>
      <c r="I95" s="119"/>
      <c r="J95" s="120"/>
      <c r="K95" s="119"/>
      <c r="L95" s="119"/>
      <c r="M95" s="119"/>
      <c r="N95" s="119"/>
      <c r="O95" s="119"/>
      <c r="P95" s="116"/>
      <c r="Q95" s="116"/>
      <c r="R95" s="116"/>
      <c r="S95" s="116"/>
      <c r="T95" s="116"/>
      <c r="U95" s="119"/>
      <c r="V95" s="121"/>
    </row>
    <row r="96" spans="1:22" x14ac:dyDescent="0.2">
      <c r="A96" s="122" t="s">
        <v>97</v>
      </c>
      <c r="B96" s="123"/>
      <c r="C96" s="123"/>
      <c r="D96" s="123"/>
      <c r="E96" s="123"/>
      <c r="F96" s="123"/>
      <c r="G96" s="123"/>
      <c r="H96" s="123"/>
      <c r="I96" s="123"/>
      <c r="J96" s="124"/>
      <c r="K96" s="123"/>
      <c r="L96" s="123"/>
      <c r="M96" s="123"/>
      <c r="N96" s="123"/>
      <c r="O96" s="123"/>
      <c r="P96" s="123"/>
      <c r="Q96" s="123"/>
      <c r="R96" s="123"/>
      <c r="S96" s="123"/>
      <c r="T96" s="123"/>
      <c r="U96" s="123"/>
      <c r="V96" s="125"/>
    </row>
    <row r="97" spans="1:22" x14ac:dyDescent="0.2">
      <c r="A97" s="126"/>
      <c r="B97" s="127"/>
      <c r="C97" s="128"/>
      <c r="D97" s="129"/>
      <c r="E97" s="130"/>
      <c r="F97" s="129"/>
      <c r="G97" s="130"/>
      <c r="H97" s="129"/>
      <c r="I97" s="130"/>
      <c r="J97" s="131"/>
      <c r="K97" s="130"/>
      <c r="L97" s="130"/>
      <c r="M97" s="130"/>
      <c r="N97" s="130"/>
      <c r="O97" s="130"/>
      <c r="P97" s="127"/>
      <c r="Q97" s="127"/>
      <c r="R97" s="127"/>
      <c r="S97" s="127"/>
      <c r="T97" s="127"/>
      <c r="U97" s="130"/>
      <c r="V97" s="132"/>
    </row>
    <row r="98" spans="1:22" x14ac:dyDescent="0.2">
      <c r="A98" s="115" t="s">
        <v>101</v>
      </c>
      <c r="B98" s="116"/>
      <c r="C98" s="117"/>
      <c r="D98" s="118"/>
      <c r="E98" s="119"/>
      <c r="F98" s="118"/>
      <c r="G98" s="119"/>
      <c r="H98" s="118"/>
      <c r="I98" s="119"/>
      <c r="J98" s="120"/>
      <c r="K98" s="119"/>
      <c r="L98" s="119"/>
      <c r="M98" s="119"/>
      <c r="N98" s="119"/>
      <c r="O98" s="119"/>
      <c r="P98" s="116"/>
      <c r="Q98" s="116"/>
      <c r="R98" s="116"/>
      <c r="S98" s="116"/>
      <c r="T98" s="116"/>
      <c r="U98" s="119"/>
      <c r="V98" s="121"/>
    </row>
    <row r="99" spans="1:22" x14ac:dyDescent="0.2">
      <c r="A99" s="122" t="s">
        <v>102</v>
      </c>
      <c r="B99" s="123"/>
      <c r="C99" s="123"/>
      <c r="D99" s="123"/>
      <c r="E99" s="123"/>
      <c r="F99" s="123"/>
      <c r="G99" s="123"/>
      <c r="H99" s="123"/>
      <c r="I99" s="123"/>
      <c r="J99" s="124"/>
      <c r="K99" s="123"/>
      <c r="L99" s="123"/>
      <c r="M99" s="123"/>
      <c r="N99" s="123"/>
      <c r="O99" s="123"/>
      <c r="P99" s="123"/>
      <c r="Q99" s="123"/>
      <c r="R99" s="123"/>
      <c r="S99" s="123"/>
      <c r="T99" s="123"/>
      <c r="U99" s="123"/>
      <c r="V99" s="125"/>
    </row>
    <row r="100" spans="1:22" x14ac:dyDescent="0.2">
      <c r="A100" s="122" t="s">
        <v>103</v>
      </c>
      <c r="B100" s="123"/>
      <c r="C100" s="123"/>
      <c r="D100" s="123"/>
      <c r="E100" s="123"/>
      <c r="F100" s="123"/>
      <c r="G100" s="123"/>
      <c r="H100" s="123"/>
      <c r="I100" s="123"/>
      <c r="J100" s="124"/>
      <c r="K100" s="123"/>
      <c r="L100" s="123"/>
      <c r="M100" s="123"/>
      <c r="N100" s="123"/>
      <c r="O100" s="123"/>
      <c r="P100" s="123"/>
      <c r="Q100" s="123"/>
      <c r="R100" s="123"/>
      <c r="S100" s="123"/>
      <c r="T100" s="123"/>
      <c r="U100" s="123"/>
      <c r="V100" s="125"/>
    </row>
    <row r="101" spans="1:22" x14ac:dyDescent="0.2">
      <c r="A101" s="122" t="s">
        <v>104</v>
      </c>
      <c r="B101" s="123"/>
      <c r="C101" s="123"/>
      <c r="D101" s="123"/>
      <c r="E101" s="123"/>
      <c r="F101" s="123"/>
      <c r="G101" s="123"/>
      <c r="H101" s="123"/>
      <c r="I101" s="123"/>
      <c r="J101" s="124"/>
      <c r="K101" s="123"/>
      <c r="L101" s="123"/>
      <c r="M101" s="123"/>
      <c r="N101" s="123"/>
      <c r="O101" s="123"/>
      <c r="P101" s="123"/>
      <c r="Q101" s="123"/>
      <c r="R101" s="123"/>
      <c r="S101" s="123"/>
      <c r="T101" s="123"/>
      <c r="U101" s="123"/>
      <c r="V101" s="125"/>
    </row>
    <row r="102" spans="1:22" x14ac:dyDescent="0.2">
      <c r="A102" s="122" t="s">
        <v>105</v>
      </c>
      <c r="B102" s="123"/>
      <c r="C102" s="123"/>
      <c r="D102" s="123"/>
      <c r="E102" s="123"/>
      <c r="F102" s="123"/>
      <c r="G102" s="123"/>
      <c r="H102" s="123"/>
      <c r="I102" s="123"/>
      <c r="J102" s="124"/>
      <c r="K102" s="123"/>
      <c r="L102" s="123"/>
      <c r="M102" s="123"/>
      <c r="N102" s="123"/>
      <c r="O102" s="123"/>
      <c r="P102" s="123"/>
      <c r="Q102" s="123"/>
      <c r="R102" s="123"/>
      <c r="S102" s="123"/>
      <c r="T102" s="123"/>
      <c r="U102" s="123"/>
      <c r="V102" s="125"/>
    </row>
    <row r="103" spans="1:22" x14ac:dyDescent="0.2">
      <c r="A103" s="122" t="s">
        <v>106</v>
      </c>
      <c r="B103" s="123"/>
      <c r="C103" s="123"/>
      <c r="D103" s="123"/>
      <c r="E103" s="123"/>
      <c r="F103" s="123"/>
      <c r="G103" s="123"/>
      <c r="H103" s="123"/>
      <c r="I103" s="123"/>
      <c r="J103" s="124"/>
      <c r="K103" s="123"/>
      <c r="L103" s="123"/>
      <c r="M103" s="123"/>
      <c r="N103" s="123"/>
      <c r="O103" s="123"/>
      <c r="P103" s="123"/>
      <c r="Q103" s="123"/>
      <c r="R103" s="123"/>
      <c r="S103" s="123"/>
      <c r="T103" s="123"/>
      <c r="U103" s="123"/>
      <c r="V103" s="125"/>
    </row>
    <row r="104" spans="1:22" x14ac:dyDescent="0.2">
      <c r="A104" s="122" t="s">
        <v>107</v>
      </c>
      <c r="B104" s="123"/>
      <c r="C104" s="123"/>
      <c r="D104" s="123"/>
      <c r="E104" s="123"/>
      <c r="F104" s="123"/>
      <c r="G104" s="123"/>
      <c r="H104" s="123"/>
      <c r="I104" s="123"/>
      <c r="J104" s="124"/>
      <c r="K104" s="123"/>
      <c r="L104" s="123"/>
      <c r="M104" s="123"/>
      <c r="N104" s="123"/>
      <c r="O104" s="123"/>
      <c r="P104" s="123"/>
      <c r="Q104" s="123"/>
      <c r="R104" s="123"/>
      <c r="S104" s="123"/>
      <c r="T104" s="123"/>
      <c r="U104" s="123"/>
      <c r="V104" s="125"/>
    </row>
    <row r="105" spans="1:22" x14ac:dyDescent="0.2">
      <c r="A105" s="126"/>
      <c r="B105" s="127"/>
      <c r="C105" s="128"/>
      <c r="D105" s="129"/>
      <c r="E105" s="130"/>
      <c r="F105" s="129"/>
      <c r="G105" s="130"/>
      <c r="H105" s="129"/>
      <c r="I105" s="130"/>
      <c r="J105" s="131"/>
      <c r="K105" s="130"/>
      <c r="L105" s="130"/>
      <c r="M105" s="130"/>
      <c r="N105" s="130"/>
      <c r="O105" s="130"/>
      <c r="P105" s="127"/>
      <c r="Q105" s="127"/>
      <c r="R105" s="127"/>
      <c r="S105" s="127"/>
      <c r="T105" s="127"/>
      <c r="U105" s="130"/>
      <c r="V105" s="132"/>
    </row>
    <row r="106" spans="1:22" x14ac:dyDescent="0.2">
      <c r="C106" s="96"/>
      <c r="D106" s="97"/>
      <c r="E106" s="98"/>
      <c r="F106" s="135"/>
      <c r="G106" s="136"/>
      <c r="H106" s="99"/>
      <c r="I106" s="98"/>
      <c r="J106" s="97"/>
      <c r="K106" s="98"/>
      <c r="L106" s="98"/>
      <c r="M106" s="98"/>
      <c r="N106" s="98"/>
      <c r="O106" s="98"/>
      <c r="P106" s="96"/>
      <c r="Q106" s="96"/>
      <c r="R106" s="96"/>
      <c r="S106" s="96"/>
      <c r="T106" s="96"/>
      <c r="U106" s="98"/>
      <c r="V106" s="98"/>
    </row>
    <row r="107" spans="1:22" x14ac:dyDescent="0.2">
      <c r="H107" s="137"/>
      <c r="I107" s="10"/>
      <c r="U107" s="10"/>
      <c r="V107" s="10"/>
    </row>
  </sheetData>
  <sheetProtection password="F4BB" sheet="1" objects="1" scenarios="1" formatCells="0" formatColumns="0" formatRows="0"/>
  <mergeCells count="4">
    <mergeCell ref="A3:V3"/>
    <mergeCell ref="D4:O4"/>
    <mergeCell ref="P4:V4"/>
    <mergeCell ref="A83:O83"/>
  </mergeCells>
  <phoneticPr fontId="0" type="noConversion"/>
  <printOptions horizontalCentered="1" gridLines="1"/>
  <pageMargins left="0.25" right="0.25" top="0.21" bottom="0.28000000000000003" header="0.12" footer="0.17"/>
  <pageSetup paperSize="9" scale="75" fitToHeight="4" orientation="landscape" r:id="rId1"/>
  <headerFooter alignWithMargins="0"/>
  <rowBreaks count="1" manualBreakCount="1">
    <brk id="80" max="19" man="1"/>
  </rowBreaks>
  <colBreaks count="1" manualBreakCount="1">
    <brk id="15" max="10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2014-01-10T07:52:10Z</cp:lastPrinted>
  <dcterms:created xsi:type="dcterms:W3CDTF">2007-01-02T12:57:15Z</dcterms:created>
  <dcterms:modified xsi:type="dcterms:W3CDTF">2015-01-15T11:52:11Z</dcterms:modified>
</cp:coreProperties>
</file>